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rchives\1-Nicsa service site\Website\02-nicsa website\Content -NICSA\download page\"/>
    </mc:Choice>
  </mc:AlternateContent>
  <workbookProtection workbookAlgorithmName="SHA-512" workbookHashValue="yMjeoT3a8Y9l/E3lNTNqXZAqPuELhr8n/LMryv+Cvzla8WZIjm4cdOEUBKFT6Ecfu9bqAMffNuQ3aiMVACWkYw==" workbookSaltValue="U4kOug3xoO3md/2u9LCAhg==" workbookSpinCount="100000" lockStructure="1"/>
  <bookViews>
    <workbookView xWindow="0" yWindow="0" windowWidth="28800" windowHeight="12330"/>
  </bookViews>
  <sheets>
    <sheet name="DG" sheetId="2" r:id="rId1"/>
    <sheet name="CAL" sheetId="1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19" i="1"/>
  <c r="C20" i="1"/>
  <c r="C21" i="1"/>
  <c r="C24" i="1"/>
  <c r="C25" i="1"/>
  <c r="C26" i="1"/>
  <c r="C27" i="1"/>
  <c r="C28" i="1"/>
  <c r="C29" i="1"/>
  <c r="C30" i="1"/>
  <c r="C12" i="1"/>
  <c r="O11" i="2"/>
  <c r="P11" i="2"/>
  <c r="Q11" i="2"/>
  <c r="O12" i="2"/>
  <c r="P12" i="2"/>
  <c r="Q12" i="2"/>
  <c r="O13" i="2"/>
  <c r="P13" i="2"/>
  <c r="Q13" i="2"/>
  <c r="O14" i="2"/>
  <c r="P14" i="2"/>
  <c r="Q14" i="2"/>
  <c r="O15" i="2"/>
  <c r="P15" i="2"/>
  <c r="Q15" i="2"/>
  <c r="O16" i="2"/>
  <c r="P16" i="2"/>
  <c r="Q16" i="2"/>
  <c r="O17" i="2"/>
  <c r="P17" i="2"/>
  <c r="Q17" i="2"/>
  <c r="O18" i="2"/>
  <c r="P18" i="2"/>
  <c r="Q18" i="2"/>
  <c r="O19" i="2"/>
  <c r="P19" i="2"/>
  <c r="Q19" i="2"/>
  <c r="E13" i="1"/>
  <c r="E14" i="1"/>
  <c r="E15" i="1"/>
  <c r="E16" i="1"/>
  <c r="E17" i="1"/>
  <c r="E18" i="1"/>
  <c r="E19" i="1"/>
  <c r="E20" i="1"/>
  <c r="E21" i="1"/>
  <c r="E12" i="1"/>
  <c r="D13" i="1"/>
  <c r="D14" i="1"/>
  <c r="D15" i="1"/>
  <c r="D16" i="1"/>
  <c r="D17" i="1"/>
  <c r="D18" i="1"/>
  <c r="D19" i="1"/>
  <c r="D20" i="1"/>
  <c r="D21" i="1"/>
  <c r="D12" i="1"/>
  <c r="O10" i="2"/>
  <c r="G12" i="1"/>
  <c r="V11" i="1"/>
  <c r="F12" i="1" l="1"/>
  <c r="V30" i="1"/>
  <c r="V18" i="1" l="1"/>
  <c r="V15" i="1"/>
  <c r="V14" i="1"/>
  <c r="V13" i="1"/>
  <c r="V12" i="1"/>
  <c r="V10" i="1"/>
  <c r="V9" i="1"/>
  <c r="V8" i="1"/>
  <c r="V7" i="1"/>
  <c r="B35" i="1"/>
  <c r="C35" i="1"/>
  <c r="B36" i="1"/>
  <c r="C36" i="1"/>
  <c r="B37" i="1"/>
  <c r="B15" i="1" s="1"/>
  <c r="C37" i="1"/>
  <c r="B38" i="1"/>
  <c r="C38" i="1"/>
  <c r="B39" i="1"/>
  <c r="B17" i="1" s="1"/>
  <c r="C39" i="1"/>
  <c r="B40" i="1"/>
  <c r="B18" i="1" s="1"/>
  <c r="C40" i="1"/>
  <c r="B41" i="1"/>
  <c r="C41" i="1"/>
  <c r="B42" i="1"/>
  <c r="B20" i="1" s="1"/>
  <c r="C42" i="1"/>
  <c r="B43" i="1"/>
  <c r="C43" i="1"/>
  <c r="B44" i="1"/>
  <c r="B22" i="1" s="1"/>
  <c r="C22" i="1" s="1"/>
  <c r="B45" i="1"/>
  <c r="B46" i="1"/>
  <c r="B24" i="1" s="1"/>
  <c r="B47" i="1"/>
  <c r="B48" i="1"/>
  <c r="B26" i="1" s="1"/>
  <c r="B49" i="1"/>
  <c r="B50" i="1"/>
  <c r="B28" i="1" s="1"/>
  <c r="B51" i="1"/>
  <c r="B52" i="1"/>
  <c r="B30" i="1" s="1"/>
  <c r="C34" i="1"/>
  <c r="B34" i="1"/>
  <c r="B12" i="1" s="1"/>
  <c r="D9" i="2"/>
  <c r="D30" i="1" l="1"/>
  <c r="P28" i="2" s="1"/>
  <c r="O28" i="2"/>
  <c r="C52" i="1" s="1"/>
  <c r="E30" i="1"/>
  <c r="Q28" i="2" s="1"/>
  <c r="D28" i="1"/>
  <c r="P26" i="2" s="1"/>
  <c r="O26" i="2"/>
  <c r="C50" i="1" s="1"/>
  <c r="E28" i="1"/>
  <c r="Q26" i="2" s="1"/>
  <c r="D26" i="1"/>
  <c r="P24" i="2" s="1"/>
  <c r="O24" i="2"/>
  <c r="C48" i="1" s="1"/>
  <c r="E26" i="1"/>
  <c r="Q24" i="2" s="1"/>
  <c r="D24" i="1"/>
  <c r="P22" i="2" s="1"/>
  <c r="O22" i="2"/>
  <c r="C46" i="1" s="1"/>
  <c r="E24" i="1"/>
  <c r="Q22" i="2" s="1"/>
  <c r="D22" i="1"/>
  <c r="P20" i="2" s="1"/>
  <c r="O20" i="2"/>
  <c r="C44" i="1" s="1"/>
  <c r="E22" i="1"/>
  <c r="Q20" i="2" s="1"/>
  <c r="V27" i="1"/>
  <c r="V28" i="1" s="1"/>
  <c r="D25" i="2" s="1"/>
  <c r="B29" i="1"/>
  <c r="B27" i="1"/>
  <c r="B25" i="1"/>
  <c r="B23" i="1"/>
  <c r="C23" i="1" s="1"/>
  <c r="B21" i="1"/>
  <c r="B19" i="1"/>
  <c r="B13" i="1"/>
  <c r="B14" i="1"/>
  <c r="B53" i="1"/>
  <c r="N29" i="2" s="1"/>
  <c r="B16" i="1"/>
  <c r="E25" i="1" l="1"/>
  <c r="Q23" i="2" s="1"/>
  <c r="D25" i="1"/>
  <c r="P23" i="2" s="1"/>
  <c r="O23" i="2"/>
  <c r="C47" i="1" s="1"/>
  <c r="E29" i="1"/>
  <c r="Q27" i="2" s="1"/>
  <c r="D29" i="1"/>
  <c r="P27" i="2" s="1"/>
  <c r="O27" i="2"/>
  <c r="C51" i="1" s="1"/>
  <c r="E23" i="1"/>
  <c r="Q21" i="2" s="1"/>
  <c r="D23" i="1"/>
  <c r="P21" i="2" s="1"/>
  <c r="O21" i="2"/>
  <c r="C45" i="1" s="1"/>
  <c r="E27" i="1"/>
  <c r="Q25" i="2" s="1"/>
  <c r="D27" i="1"/>
  <c r="P25" i="2" s="1"/>
  <c r="O25" i="2"/>
  <c r="C49" i="1" s="1"/>
  <c r="V29" i="1"/>
  <c r="D26" i="2" s="1"/>
  <c r="C8" i="2"/>
  <c r="Q10" i="2" l="1"/>
  <c r="E34" i="1" s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9" i="1"/>
  <c r="E50" i="1"/>
  <c r="E51" i="1"/>
  <c r="E52" i="1"/>
  <c r="D35" i="1"/>
  <c r="D36" i="1"/>
  <c r="H36" i="1" s="1"/>
  <c r="D37" i="1"/>
  <c r="H37" i="1" s="1"/>
  <c r="D38" i="1"/>
  <c r="H38" i="1" s="1"/>
  <c r="D39" i="1"/>
  <c r="H39" i="1" s="1"/>
  <c r="D40" i="1"/>
  <c r="H40" i="1" s="1"/>
  <c r="D41" i="1"/>
  <c r="H41" i="1" s="1"/>
  <c r="D42" i="1"/>
  <c r="H42" i="1" s="1"/>
  <c r="D43" i="1"/>
  <c r="H43" i="1" s="1"/>
  <c r="D44" i="1"/>
  <c r="H44" i="1" s="1"/>
  <c r="D45" i="1"/>
  <c r="H45" i="1" s="1"/>
  <c r="D46" i="1"/>
  <c r="H46" i="1" s="1"/>
  <c r="D47" i="1"/>
  <c r="H47" i="1" s="1"/>
  <c r="D49" i="1"/>
  <c r="H49" i="1" s="1"/>
  <c r="D50" i="1"/>
  <c r="H50" i="1" s="1"/>
  <c r="D51" i="1"/>
  <c r="H51" i="1" s="1"/>
  <c r="D52" i="1"/>
  <c r="H52" i="1" s="1"/>
  <c r="F50" i="1" l="1"/>
  <c r="R26" i="2" s="1"/>
  <c r="F47" i="1"/>
  <c r="R23" i="2" s="1"/>
  <c r="F45" i="1"/>
  <c r="R21" i="2" s="1"/>
  <c r="H35" i="1"/>
  <c r="F35" i="1"/>
  <c r="R11" i="2" s="1"/>
  <c r="F51" i="1"/>
  <c r="R27" i="2" s="1"/>
  <c r="F46" i="1"/>
  <c r="R22" i="2" s="1"/>
  <c r="F44" i="1"/>
  <c r="R20" i="2" s="1"/>
  <c r="F52" i="1"/>
  <c r="R28" i="2" s="1"/>
  <c r="H29" i="1"/>
  <c r="F49" i="1"/>
  <c r="R25" i="2" s="1"/>
  <c r="H27" i="1"/>
  <c r="H24" i="1"/>
  <c r="H22" i="1"/>
  <c r="F43" i="1"/>
  <c r="R19" i="2" s="1"/>
  <c r="H20" i="1"/>
  <c r="F42" i="1"/>
  <c r="R18" i="2" s="1"/>
  <c r="F41" i="1"/>
  <c r="R17" i="2" s="1"/>
  <c r="F40" i="1"/>
  <c r="R16" i="2" s="1"/>
  <c r="H18" i="1"/>
  <c r="F39" i="1"/>
  <c r="R15" i="2" s="1"/>
  <c r="F37" i="1"/>
  <c r="R13" i="2" s="1"/>
  <c r="F38" i="1"/>
  <c r="R14" i="2" s="1"/>
  <c r="F36" i="1"/>
  <c r="R12" i="2" s="1"/>
  <c r="H16" i="1"/>
  <c r="H14" i="1"/>
  <c r="P10" i="2"/>
  <c r="D34" i="1" s="1"/>
  <c r="H34" i="1" s="1"/>
  <c r="G26" i="1"/>
  <c r="E48" i="1"/>
  <c r="F29" i="1"/>
  <c r="F27" i="1"/>
  <c r="G29" i="1"/>
  <c r="G27" i="1"/>
  <c r="F25" i="1"/>
  <c r="F23" i="1"/>
  <c r="F21" i="1"/>
  <c r="F19" i="1"/>
  <c r="F17" i="1"/>
  <c r="F15" i="1"/>
  <c r="F13" i="1"/>
  <c r="G24" i="1"/>
  <c r="G22" i="1"/>
  <c r="G20" i="1"/>
  <c r="G18" i="1"/>
  <c r="G16" i="1"/>
  <c r="G14" i="1"/>
  <c r="H26" i="1"/>
  <c r="D48" i="1"/>
  <c r="H48" i="1" s="1"/>
  <c r="F30" i="1"/>
  <c r="F28" i="1"/>
  <c r="G30" i="1"/>
  <c r="G28" i="1"/>
  <c r="H30" i="1"/>
  <c r="H28" i="1"/>
  <c r="H25" i="1"/>
  <c r="H23" i="1"/>
  <c r="H21" i="1"/>
  <c r="H19" i="1"/>
  <c r="H17" i="1"/>
  <c r="H15" i="1"/>
  <c r="H13" i="1"/>
  <c r="F24" i="1"/>
  <c r="F22" i="1"/>
  <c r="F20" i="1"/>
  <c r="F18" i="1"/>
  <c r="F16" i="1"/>
  <c r="F14" i="1"/>
  <c r="G25" i="1"/>
  <c r="G23" i="1"/>
  <c r="G21" i="1"/>
  <c r="G19" i="1"/>
  <c r="G17" i="1"/>
  <c r="G15" i="1"/>
  <c r="G13" i="1"/>
  <c r="H12" i="1"/>
  <c r="F26" i="1"/>
  <c r="F48" i="1" l="1"/>
  <c r="R24" i="2" s="1"/>
  <c r="H53" i="1"/>
  <c r="D53" i="1" s="1"/>
  <c r="P29" i="2" s="1"/>
  <c r="F34" i="1"/>
  <c r="R10" i="2" s="1"/>
  <c r="F53" i="1" l="1"/>
  <c r="E53" i="1" l="1"/>
  <c r="Q29" i="2" s="1"/>
  <c r="R29" i="2"/>
  <c r="V17" i="1"/>
  <c r="V16" i="1"/>
  <c r="X8" i="1"/>
  <c r="X10" i="1"/>
  <c r="X9" i="1"/>
  <c r="V23" i="1" l="1"/>
  <c r="V24" i="1" s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7" i="1"/>
  <c r="R8" i="1"/>
  <c r="R9" i="1"/>
  <c r="R10" i="1"/>
  <c r="R11" i="1"/>
  <c r="R12" i="1"/>
  <c r="R13" i="1"/>
  <c r="R14" i="1"/>
  <c r="R15" i="1"/>
  <c r="R16" i="1"/>
  <c r="V25" i="1" l="1"/>
  <c r="V26" i="1" s="1"/>
  <c r="D23" i="2" l="1"/>
  <c r="D22" i="2"/>
  <c r="X33" i="1" l="1"/>
  <c r="U33" i="1"/>
  <c r="X32" i="1"/>
  <c r="X31" i="1" s="1"/>
  <c r="G17" i="2" s="1"/>
  <c r="U32" i="1"/>
  <c r="U31" i="1" s="1"/>
  <c r="W33" i="1"/>
  <c r="W32" i="1"/>
  <c r="V33" i="1"/>
  <c r="V32" i="1"/>
  <c r="W31" i="1" l="1"/>
  <c r="I12" i="2" s="1"/>
  <c r="V31" i="1"/>
  <c r="X29" i="1" s="1"/>
  <c r="I11" i="2" s="1"/>
  <c r="U36" i="1"/>
  <c r="J22" i="2" s="1"/>
  <c r="V36" i="1"/>
  <c r="J24" i="2" s="1"/>
  <c r="T36" i="1"/>
  <c r="J20" i="2" s="1"/>
  <c r="W35" i="1"/>
  <c r="J15" i="2" s="1"/>
  <c r="V35" i="1"/>
  <c r="I15" i="2" s="1"/>
  <c r="U35" i="1"/>
  <c r="H15" i="2" s="1"/>
  <c r="T35" i="1"/>
  <c r="G15" i="2" s="1"/>
  <c r="I10" i="2"/>
</calcChain>
</file>

<file path=xl/sharedStrings.xml><?xml version="1.0" encoding="utf-8"?>
<sst xmlns="http://schemas.openxmlformats.org/spreadsheetml/2006/main" count="244" uniqueCount="153">
  <si>
    <t>%</t>
  </si>
  <si>
    <t>DOL</t>
  </si>
  <si>
    <t>SD</t>
  </si>
  <si>
    <t>SSD</t>
  </si>
  <si>
    <t>VSD</t>
  </si>
  <si>
    <t>سه فاز</t>
  </si>
  <si>
    <t>جدول یک</t>
  </si>
  <si>
    <t>تکفاز</t>
  </si>
  <si>
    <t>Power(KW)</t>
  </si>
  <si>
    <t>Power Factor cosphi</t>
  </si>
  <si>
    <t>I(380V)</t>
  </si>
  <si>
    <t>I(400V)</t>
  </si>
  <si>
    <t>η%</t>
  </si>
  <si>
    <t>TOTAL</t>
  </si>
  <si>
    <t>m</t>
  </si>
  <si>
    <t>http://www.nicsaco.com</t>
  </si>
  <si>
    <t>تعداد فاز</t>
  </si>
  <si>
    <t>KVA</t>
  </si>
  <si>
    <t>A</t>
  </si>
  <si>
    <t>V</t>
  </si>
  <si>
    <t>توان رزرو(Spare) %</t>
  </si>
  <si>
    <t>ارتفاع از سطح دریا</t>
  </si>
  <si>
    <t>ماکزییم دمای محیط</t>
  </si>
  <si>
    <t>قدرت مصرفی</t>
  </si>
  <si>
    <t xml:space="preserve">شرایط نرمال :دما 25 درجه و ارتفاع از سطح </t>
  </si>
  <si>
    <t>دریا 1000 متر</t>
  </si>
  <si>
    <t>NO.</t>
  </si>
  <si>
    <t>Power(kW)</t>
  </si>
  <si>
    <t>Start type</t>
  </si>
  <si>
    <t>Effeciency</t>
  </si>
  <si>
    <t>Cos(pi)</t>
  </si>
  <si>
    <t>Q(kvar) line</t>
  </si>
  <si>
    <t xml:space="preserve">ماشین محاسبات کمکی برای ضریب توان کل و راندمان کل </t>
  </si>
  <si>
    <t>ولتاژخروجی ژنراتور</t>
  </si>
  <si>
    <t>مجموع کل بار</t>
  </si>
  <si>
    <t>kW</t>
  </si>
  <si>
    <t>ضریب توان کل</t>
  </si>
  <si>
    <t>راندمان کل</t>
  </si>
  <si>
    <t>بالاترین بار در DOL</t>
  </si>
  <si>
    <t>بالاترین بار در DY</t>
  </si>
  <si>
    <t>بالاترین بار در SSD</t>
  </si>
  <si>
    <t>ºC</t>
  </si>
  <si>
    <t xml:space="preserve">جریان مصرفی </t>
  </si>
  <si>
    <t xml:space="preserve">قدرت الکتریکی محاسبه شده </t>
  </si>
  <si>
    <t>قدرت مصرفی راه اندازی</t>
  </si>
  <si>
    <t xml:space="preserve"> قدرت دیزل ژنراتور در شرایط نرمال</t>
  </si>
  <si>
    <t>PERKINS</t>
  </si>
  <si>
    <t>AKSA</t>
  </si>
  <si>
    <t>CUMMINS</t>
  </si>
  <si>
    <t>MITSUBISHI</t>
  </si>
  <si>
    <t>https://www.aksapowergen.com/newpdf/APD2500M.pdf</t>
  </si>
  <si>
    <t>https://www.aksapowergen.com/newpdf/APD10PE.pdf</t>
  </si>
  <si>
    <t>https://www.aksapowergen.com/newpdf/APD12A.pdf</t>
  </si>
  <si>
    <t>https://www.aksapowergen.com/newpdf/APD14PE.pdf</t>
  </si>
  <si>
    <t>https://www.aksapowergen.com/newpdf/APD16A.pdf</t>
  </si>
  <si>
    <t>https://www.aksapowergen.com/newpdf/APD20A.pdf</t>
  </si>
  <si>
    <t>https://www.aksapowergen.com/newpdf/APD22PE.pdf</t>
  </si>
  <si>
    <t>https://www.aksapowergen.com/newpdf/APD25A.pdf</t>
  </si>
  <si>
    <t>https://www.aksapowergen.com/newpdf/APD30C.pdf</t>
  </si>
  <si>
    <t>https://www.aksapowergen.com/newpdf/APD33P.pdf</t>
  </si>
  <si>
    <t>https://www.aksapowergen.com/newpdf/APD33A.pdf</t>
  </si>
  <si>
    <t>https://www.aksapowergen.com/newpdf/APD40A.pdf</t>
  </si>
  <si>
    <t>https://www.aksapowergen.com/newpdf/APD43C.pdf</t>
  </si>
  <si>
    <t>https://www.aksapowergen.com/newpdf/APD50P.pdf</t>
  </si>
  <si>
    <t>https://www.aksapowergen.com/newpdf/APD50A.pdf</t>
  </si>
  <si>
    <t>https://www.aksapowergen.com/newpdf/APD66P.pdf</t>
  </si>
  <si>
    <t>https://www.aksapowergen.com/newpdf/APD66C.pdf</t>
  </si>
  <si>
    <t>https://www.aksapowergen.com/newpdf/APD70A.pdf</t>
  </si>
  <si>
    <t>https://www.aksapowergen.com/newpdf/APD72P.pdf</t>
  </si>
  <si>
    <t>https://www.aksapowergen.com/newpdf/APD88P.pdf</t>
  </si>
  <si>
    <t>https://www.aksapowergen.com/newpdf/APD90A.pdf</t>
  </si>
  <si>
    <t>https://www.aksapowergen.com/newpdf/APD110C.pdf</t>
  </si>
  <si>
    <t>https://www.aksapowergen.com/newpdf/APD110PE.pdf</t>
  </si>
  <si>
    <t>https://www.aksapowergen.com/newpdf/APD125A.pdf</t>
  </si>
  <si>
    <t>https://www.aksapowergen.com/newpdf/APD145C.pdf</t>
  </si>
  <si>
    <t>https://www.aksapowergen.com/newpdf/APD150P.pdf</t>
  </si>
  <si>
    <t>https://www.aksapowergen.com/newpdf/APD150A.pdf</t>
  </si>
  <si>
    <t>https://www.aksapowergen.com/newpdf/APD165P.pdf</t>
  </si>
  <si>
    <t>https://www.aksapowergen.com/newpdf/APD175C.pdf</t>
  </si>
  <si>
    <t>https://www.aksapowergen.com/newpdf/APD200C.pdf</t>
  </si>
  <si>
    <t>https://www.aksapowergen.com/newpdf/APD200P.pdf</t>
  </si>
  <si>
    <t>https://www.aksapowergen.com/newpdf/APD220P.pdf</t>
  </si>
  <si>
    <t>https://www.aksapowergen.com/newpdf/APD220PE.pdf</t>
  </si>
  <si>
    <t>https://www.aksapowergen.com/newpdf/APD220C.pdf</t>
  </si>
  <si>
    <t>https://www.aksapowergen.com/newpdf/APD220A.pdf</t>
  </si>
  <si>
    <t>https://www.aksapowergen.com/newpdf/APD250A.pdf</t>
  </si>
  <si>
    <t>https://www.aksapowergen.com/newpdf/APD250PE.pdf</t>
  </si>
  <si>
    <t>https://www.aksapowergen.com/newpdf/APD275PE.pdf</t>
  </si>
  <si>
    <t>https://www.aksapowergen.com/newpdf/APD275C.pdf</t>
  </si>
  <si>
    <t>https://www.aksapowergen.com/newpdf/APD275CC.pdf</t>
  </si>
  <si>
    <t>https://www.aksapowergen.com/newpdf/APD275A.pdf</t>
  </si>
  <si>
    <t>https://www.aksapowergen.com/newpdf/APD330C.pdf</t>
  </si>
  <si>
    <t>https://www.aksapowergen.com/newpdf/APD350C.pdf</t>
  </si>
  <si>
    <t>https://www.aksapowergen.com/newpdf/APD350CM.pdf</t>
  </si>
  <si>
    <t>https://www.aksapowergen.com/newpdf/APD385PE.pdf</t>
  </si>
  <si>
    <t>https://www.aksapowergen.com/newpdf/APD385C.pdf</t>
  </si>
  <si>
    <t>https://www.aksapowergen.com/newpdf/APD412C.pdf</t>
  </si>
  <si>
    <t>https://www.aksapowergen.com/newpdf/APD440PE.pdf</t>
  </si>
  <si>
    <t>https://www.aksapowergen.com/newpdf/APD440C.pdf</t>
  </si>
  <si>
    <t>https://www.aksapowergen.com/newpdf/APD500PE.pdf</t>
  </si>
  <si>
    <t>https://www.aksapowergen.com/newpdf/APD500C.pdf</t>
  </si>
  <si>
    <t>https://www.aksapowergen.com/newpdf/APD550PE.pdf</t>
  </si>
  <si>
    <t>https://www.aksapowergen.com/newpdf/AC550.pdf</t>
  </si>
  <si>
    <t>https://www.aksapowergen.com/newpdf/APD550C.pdf</t>
  </si>
  <si>
    <t>https://www.aksapowergen.com/newpdf/APD660P.pdf</t>
  </si>
  <si>
    <t>https://www.aksapowergen.com/newpdf/AC700.pdf</t>
  </si>
  <si>
    <t>https://www.aksapowergen.com/newpdf/APD715P.pdf</t>
  </si>
  <si>
    <t>https://www.aksapowergen.com/newpdf/APD825M.pdf</t>
  </si>
  <si>
    <t>https://www.aksapowergen.com/newpdf/APD825C.pdf</t>
  </si>
  <si>
    <t>https://www.aksapowergen.com/newpdf/AC880.pdf</t>
  </si>
  <si>
    <t>https://www.aksapowergen.com/newpdf/APD888C.pdf</t>
  </si>
  <si>
    <t>https://www.aksapowergen.com/newpdf/APD900P.pdf</t>
  </si>
  <si>
    <t>https://www.aksapowergen.com/newpdf/APD1000C.pdf</t>
  </si>
  <si>
    <t>https://www.aksapowergen.com/newpdf/APD1100M.pdf</t>
  </si>
  <si>
    <t>https://www.aksapowergen.com/newpdf/AC1100.pdf</t>
  </si>
  <si>
    <t>https://www.aksapowergen.com/newpdf/APD1100C.pdf</t>
  </si>
  <si>
    <t>https://www.aksapowergen.com/newpdf/APD1100P.pdf</t>
  </si>
  <si>
    <t>https://www.aksapowergen.com/newpdf/APD1400P.pdf</t>
  </si>
  <si>
    <t>https://www.aksapowergen.com/newpdf/AC1410.pdf</t>
  </si>
  <si>
    <t>https://www.aksapowergen.com/newpdf/APD1425M.pdf</t>
  </si>
  <si>
    <t>https://www.aksapowergen.com/newpdf/APD1650M.pdf</t>
  </si>
  <si>
    <t>https://www.aksapowergen.com/newpdf/APD1650P.pdf</t>
  </si>
  <si>
    <t>https://www.aksapowergen.com/newpdf/AC1675.pdf</t>
  </si>
  <si>
    <t>https://www.aksapowergen.com/newpdf/APD1875P.pdf</t>
  </si>
  <si>
    <t>https://www.aksapowergen.com/newpdf/APD1915M.pdf</t>
  </si>
  <si>
    <t>https://www.aksapowergen.com/newpdf/APD2100M.pdf</t>
  </si>
  <si>
    <t>https://www.aksapowergen.com/newpdf/APD2250M.pdf</t>
  </si>
  <si>
    <t>https://www.aksapowergen.com/newpdf/AC2250.pdf</t>
  </si>
  <si>
    <t>https://www.aksapowergen.com/newpdf/APD2250P.pdf</t>
  </si>
  <si>
    <t>https://www.aksapowergen.com/newpdf/APD2500P.pdf</t>
  </si>
  <si>
    <t xml:space="preserve"> درصورت وجود تعداد بار بیش از 19 عدد اطلاعات بدست آمده در TOTAL را </t>
  </si>
  <si>
    <t xml:space="preserve"> در سطر اول قرار دهید و 18 بار جدید وارد نمایید و این کار را تا وارد کردن</t>
  </si>
  <si>
    <t xml:space="preserve"> تمامی بارها ادامه دهید. حاصل نهایی را مورد استفاده قرار می دهیم</t>
  </si>
  <si>
    <t>900-1300</t>
  </si>
  <si>
    <t>1400-1700</t>
  </si>
  <si>
    <t>1800-2600</t>
  </si>
  <si>
    <t>2600-3600</t>
  </si>
  <si>
    <t>3700-4700</t>
  </si>
  <si>
    <t>4800-6500</t>
  </si>
  <si>
    <t xml:space="preserve">نوع دیزل ژنراتور </t>
  </si>
  <si>
    <t>PRIME</t>
  </si>
  <si>
    <t>STAND-BY</t>
  </si>
  <si>
    <t xml:space="preserve"> ظرفیت جریان خروجی شرایط نرمال</t>
  </si>
  <si>
    <t>ابعاد اتاق (L mm)</t>
  </si>
  <si>
    <t>ابعاد اتاق (Wmm)</t>
  </si>
  <si>
    <t>ابعاددراتاق (H mm)</t>
  </si>
  <si>
    <t>ابعاددراتاق (W mm)</t>
  </si>
  <si>
    <t xml:space="preserve">سازنده </t>
  </si>
  <si>
    <t>حدود طول دستگاه mm</t>
  </si>
  <si>
    <t>حدود عرض دستگاه mm</t>
  </si>
  <si>
    <t>حدود ارتفاع دستگاه mm</t>
  </si>
  <si>
    <t>CAL</t>
  </si>
  <si>
    <t>ظرفیت بهره برداری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</si>
</sst>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mbria"/>
      <family val="1"/>
    </font>
    <font>
      <b/>
      <sz val="12"/>
      <color theme="1" tint="0.249977111117893"/>
      <name val="Cambria"/>
      <family val="1"/>
    </font>
    <font>
      <u/>
      <sz val="11"/>
      <color theme="1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12"/>
      <name val="Arial"/>
      <family val="2"/>
      <charset val="178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Vazir"/>
    </font>
    <font>
      <sz val="14"/>
      <color theme="0"/>
      <name val="Vazir"/>
    </font>
    <font>
      <sz val="9"/>
      <color theme="0"/>
      <name val="Calibri"/>
      <family val="2"/>
      <scheme val="minor"/>
    </font>
    <font>
      <sz val="10"/>
      <color theme="0"/>
      <name val="Inherit"/>
    </font>
    <font>
      <u/>
      <sz val="11"/>
      <color theme="0"/>
      <name val="Calibri"/>
      <family val="2"/>
      <scheme val="minor"/>
    </font>
    <font>
      <b/>
      <sz val="12"/>
      <color theme="0"/>
      <name val="Iranyek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/>
    <xf numFmtId="0" fontId="0" fillId="0" borderId="14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 readingOrder="2"/>
    </xf>
    <xf numFmtId="0" fontId="0" fillId="0" borderId="15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0" borderId="31" xfId="0" applyBorder="1" applyAlignment="1"/>
    <xf numFmtId="164" fontId="0" fillId="0" borderId="31" xfId="0" applyNumberFormat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4" fontId="0" fillId="3" borderId="26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right" vertical="center"/>
    </xf>
    <xf numFmtId="0" fontId="0" fillId="4" borderId="27" xfId="0" applyFill="1" applyBorder="1" applyAlignment="1">
      <alignment horizontal="center" vertical="center"/>
    </xf>
    <xf numFmtId="4" fontId="0" fillId="4" borderId="28" xfId="0" applyNumberFormat="1" applyFill="1" applyBorder="1" applyAlignment="1">
      <alignment horizontal="center" vertical="center"/>
    </xf>
    <xf numFmtId="3" fontId="0" fillId="4" borderId="28" xfId="0" applyNumberFormat="1" applyFill="1" applyBorder="1" applyAlignment="1">
      <alignment horizontal="center" vertical="center"/>
    </xf>
    <xf numFmtId="4" fontId="0" fillId="4" borderId="29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2" borderId="0" xfId="1" applyFont="1" applyFill="1" applyBorder="1" applyAlignment="1">
      <alignment horizontal="left" vertical="center" indent="16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justify" vertical="center"/>
    </xf>
    <xf numFmtId="0" fontId="10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 vertical="center"/>
    </xf>
    <xf numFmtId="0" fontId="10" fillId="2" borderId="0" xfId="0" quotePrefix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right" vertical="center"/>
    </xf>
    <xf numFmtId="0" fontId="15" fillId="2" borderId="0" xfId="1" applyFont="1" applyFill="1" applyBorder="1" applyAlignment="1"/>
    <xf numFmtId="0" fontId="16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https://atlaspart.co/wp-content/uploads/2016/07/APD165P.pdf" TargetMode="External"/><Relationship Id="rId21" Type="http://schemas.openxmlformats.org/officeDocument/2006/relationships/hyperlink" Target="https://atlaspart.co/wp-content/uploads/2016/07/APD110PE.pdf" TargetMode="External"/><Relationship Id="rId42" Type="http://schemas.openxmlformats.org/officeDocument/2006/relationships/hyperlink" Target="https://atlaspart.co/wp-content/uploads/2016/07/APD350CM.pdf" TargetMode="External"/><Relationship Id="rId47" Type="http://schemas.openxmlformats.org/officeDocument/2006/relationships/hyperlink" Target="https://atlaspart.co/wp-content/uploads/2016/07/APD440C.pdf" TargetMode="External"/><Relationship Id="rId63" Type="http://schemas.openxmlformats.org/officeDocument/2006/relationships/hyperlink" Target="https://atlaspart.co/wp-content/uploads/2016/07/APD900P.pdf" TargetMode="External"/><Relationship Id="rId68" Type="http://schemas.openxmlformats.org/officeDocument/2006/relationships/hyperlink" Target="https://atlaspart.co/wp-content/uploads/2016/07/APD1100P.pdf" TargetMode="External"/><Relationship Id="rId2" Type="http://schemas.openxmlformats.org/officeDocument/2006/relationships/hyperlink" Target="https://atlaspart.co/wp-content/uploads/2016/07/APD12A.pdf" TargetMode="External"/><Relationship Id="rId16" Type="http://schemas.openxmlformats.org/officeDocument/2006/relationships/hyperlink" Target="https://atlaspart.co/wp-content/uploads/2016/07/APD70A.pdf" TargetMode="External"/><Relationship Id="rId29" Type="http://schemas.openxmlformats.org/officeDocument/2006/relationships/hyperlink" Target="https://atlaspart.co/wp-content/uploads/2016/07/APD200P.pdf" TargetMode="External"/><Relationship Id="rId11" Type="http://schemas.openxmlformats.org/officeDocument/2006/relationships/hyperlink" Target="https://atlaspart.co/wp-content/uploads/2016/07/APD43C.pdf" TargetMode="External"/><Relationship Id="rId24" Type="http://schemas.openxmlformats.org/officeDocument/2006/relationships/hyperlink" Target="https://atlaspart.co/wp-content/uploads/2016/07/APD150P.pdf" TargetMode="External"/><Relationship Id="rId32" Type="http://schemas.openxmlformats.org/officeDocument/2006/relationships/hyperlink" Target="https://atlaspart.co/wp-content/uploads/2016/07/APD220C.pdf" TargetMode="External"/><Relationship Id="rId37" Type="http://schemas.openxmlformats.org/officeDocument/2006/relationships/hyperlink" Target="https://atlaspart.co/wp-content/uploads/2016/07/APD275C.pdf" TargetMode="External"/><Relationship Id="rId40" Type="http://schemas.openxmlformats.org/officeDocument/2006/relationships/hyperlink" Target="https://atlaspart.co/wp-content/uploads/2016/07/APD330C.pdf" TargetMode="External"/><Relationship Id="rId45" Type="http://schemas.openxmlformats.org/officeDocument/2006/relationships/hyperlink" Target="https://atlaspart.co/wp-content/uploads/2016/07/APD412C.pdf" TargetMode="External"/><Relationship Id="rId53" Type="http://schemas.openxmlformats.org/officeDocument/2006/relationships/hyperlink" Target="https://atlaspart.co/wp-content/uploads/2016/07/APD650CS.pdf" TargetMode="External"/><Relationship Id="rId58" Type="http://schemas.openxmlformats.org/officeDocument/2006/relationships/hyperlink" Target="https://atlaspart.co/wp-content/uploads/2016/07/APD825M.pdf" TargetMode="External"/><Relationship Id="rId66" Type="http://schemas.openxmlformats.org/officeDocument/2006/relationships/hyperlink" Target="https://atlaspart.co/wp-content/uploads/2016/07/AC1100.pdf" TargetMode="External"/><Relationship Id="rId74" Type="http://schemas.openxmlformats.org/officeDocument/2006/relationships/hyperlink" Target="https://atlaspart.co/wp-content/uploads/2016/07/APD1650P.pdf" TargetMode="External"/><Relationship Id="rId5" Type="http://schemas.openxmlformats.org/officeDocument/2006/relationships/hyperlink" Target="https://atlaspart.co/wp-content/uploads/2016/07/APD22PE.pdf" TargetMode="External"/><Relationship Id="rId61" Type="http://schemas.openxmlformats.org/officeDocument/2006/relationships/hyperlink" Target="https://atlaspart.co/wp-content/uploads/2016/07/AC880.pdf" TargetMode="External"/><Relationship Id="rId19" Type="http://schemas.openxmlformats.org/officeDocument/2006/relationships/hyperlink" Target="https://atlaspart.co/wp-content/uploads/2016/07/APD90A.pdf" TargetMode="External"/><Relationship Id="rId14" Type="http://schemas.openxmlformats.org/officeDocument/2006/relationships/hyperlink" Target="https://atlaspart.co/wp-content/uploads/2016/07/APD66P.pdf" TargetMode="External"/><Relationship Id="rId22" Type="http://schemas.openxmlformats.org/officeDocument/2006/relationships/hyperlink" Target="https://atlaspart.co/wp-content/uploads/2016/07/APD125A.pdf" TargetMode="External"/><Relationship Id="rId27" Type="http://schemas.openxmlformats.org/officeDocument/2006/relationships/hyperlink" Target="https://atlaspart.co/wp-content/uploads/2016/07/APD175C.pdf" TargetMode="External"/><Relationship Id="rId30" Type="http://schemas.openxmlformats.org/officeDocument/2006/relationships/hyperlink" Target="https://atlaspart.co/wp-content/uploads/2016/07/APD220P.pdf" TargetMode="External"/><Relationship Id="rId35" Type="http://schemas.openxmlformats.org/officeDocument/2006/relationships/hyperlink" Target="https://atlaspart.co/wp-content/uploads/2016/07/APD250PE.pdf" TargetMode="External"/><Relationship Id="rId43" Type="http://schemas.openxmlformats.org/officeDocument/2006/relationships/hyperlink" Target="https://atlaspart.co/wp-content/uploads/2016/07/APD385PE.pdf" TargetMode="External"/><Relationship Id="rId48" Type="http://schemas.openxmlformats.org/officeDocument/2006/relationships/hyperlink" Target="https://atlaspart.co/wp-content/uploads/2016/07/APD500PE.pdf" TargetMode="External"/><Relationship Id="rId56" Type="http://schemas.openxmlformats.org/officeDocument/2006/relationships/hyperlink" Target="https://atlaspart.co/wp-content/uploads/2016/07/AC700.pdf" TargetMode="External"/><Relationship Id="rId64" Type="http://schemas.openxmlformats.org/officeDocument/2006/relationships/hyperlink" Target="https://atlaspart.co/wp-content/uploads/2016/07/APD1000C.pdf" TargetMode="External"/><Relationship Id="rId69" Type="http://schemas.openxmlformats.org/officeDocument/2006/relationships/hyperlink" Target="https://atlaspart.co/wp-content/uploads/2016/07/APD1250C.pdf" TargetMode="External"/><Relationship Id="rId8" Type="http://schemas.openxmlformats.org/officeDocument/2006/relationships/hyperlink" Target="https://atlaspart.co/wp-content/uploads/2016/07/APD33P.pdf" TargetMode="External"/><Relationship Id="rId51" Type="http://schemas.openxmlformats.org/officeDocument/2006/relationships/hyperlink" Target="https://atlaspart.co/wp-content/uploads/2016/07/AC550.pdf" TargetMode="External"/><Relationship Id="rId72" Type="http://schemas.openxmlformats.org/officeDocument/2006/relationships/hyperlink" Target="https://atlaspart.co/wp-content/uploads/2016/07/APD1425M.pdf" TargetMode="External"/><Relationship Id="rId3" Type="http://schemas.openxmlformats.org/officeDocument/2006/relationships/hyperlink" Target="https://atlaspart.co/wp-content/uploads/2016/07/APD16A.pdf" TargetMode="External"/><Relationship Id="rId12" Type="http://schemas.openxmlformats.org/officeDocument/2006/relationships/hyperlink" Target="https://atlaspart.co/wp-content/uploads/2016/07/APD50P.pdf" TargetMode="External"/><Relationship Id="rId17" Type="http://schemas.openxmlformats.org/officeDocument/2006/relationships/hyperlink" Target="https://atlaspart.co/wp-content/uploads/2016/07/APD72P.pdf" TargetMode="External"/><Relationship Id="rId25" Type="http://schemas.openxmlformats.org/officeDocument/2006/relationships/hyperlink" Target="https://atlaspart.co/wp-content/uploads/2016/07/APD150A.pdf" TargetMode="External"/><Relationship Id="rId33" Type="http://schemas.openxmlformats.org/officeDocument/2006/relationships/hyperlink" Target="https://atlaspart.co/wp-content/uploads/2016/07/APD220A.pdf" TargetMode="External"/><Relationship Id="rId38" Type="http://schemas.openxmlformats.org/officeDocument/2006/relationships/hyperlink" Target="https://atlaspart.co/wp-content/uploads/2016/07/APD275CC.pdf" TargetMode="External"/><Relationship Id="rId46" Type="http://schemas.openxmlformats.org/officeDocument/2006/relationships/hyperlink" Target="https://atlaspart.co/wp-content/uploads/2016/07/APD440PE.pdf" TargetMode="External"/><Relationship Id="rId59" Type="http://schemas.openxmlformats.org/officeDocument/2006/relationships/hyperlink" Target="https://atlaspart.co/wp-content/uploads/2016/07/AC825.pdf" TargetMode="External"/><Relationship Id="rId67" Type="http://schemas.openxmlformats.org/officeDocument/2006/relationships/hyperlink" Target="https://atlaspart.co/wp-content/uploads/2016/07/APD1100C.pdf" TargetMode="External"/><Relationship Id="rId20" Type="http://schemas.openxmlformats.org/officeDocument/2006/relationships/hyperlink" Target="https://atlaspart.co/wp-content/uploads/2016/07/APD110C.pdf" TargetMode="External"/><Relationship Id="rId41" Type="http://schemas.openxmlformats.org/officeDocument/2006/relationships/hyperlink" Target="https://atlaspart.co/wp-content/uploads/2016/07/APD350C.pdf" TargetMode="External"/><Relationship Id="rId54" Type="http://schemas.openxmlformats.org/officeDocument/2006/relationships/hyperlink" Target="https://atlaspart.co/wp-content/uploads/2016/07/APD660P.pdf" TargetMode="External"/><Relationship Id="rId62" Type="http://schemas.openxmlformats.org/officeDocument/2006/relationships/hyperlink" Target="https://atlaspart.co/wp-content/uploads/2016/07/APD888C.pdf" TargetMode="External"/><Relationship Id="rId70" Type="http://schemas.openxmlformats.org/officeDocument/2006/relationships/hyperlink" Target="https://atlaspart.co/wp-content/uploads/2016/07/APD1400P.pdf" TargetMode="External"/><Relationship Id="rId75" Type="http://schemas.openxmlformats.org/officeDocument/2006/relationships/hyperlink" Target="https://atlaspart.co/wp-content/uploads/2016/07/AC1675.pdf" TargetMode="External"/><Relationship Id="rId1" Type="http://schemas.openxmlformats.org/officeDocument/2006/relationships/hyperlink" Target="https://atlaspart.co/wp-content/uploads/2016/07/APD10PE.pdf" TargetMode="External"/><Relationship Id="rId6" Type="http://schemas.openxmlformats.org/officeDocument/2006/relationships/hyperlink" Target="https://atlaspart.co/wp-content/uploads/2016/07/APD25A.pdf" TargetMode="External"/><Relationship Id="rId15" Type="http://schemas.openxmlformats.org/officeDocument/2006/relationships/hyperlink" Target="https://atlaspart.co/wp-content/uploads/2016/07/APD66C.pdf" TargetMode="External"/><Relationship Id="rId23" Type="http://schemas.openxmlformats.org/officeDocument/2006/relationships/hyperlink" Target="https://atlaspart.co/wp-content/uploads/2016/07/APD145C.pdf" TargetMode="External"/><Relationship Id="rId28" Type="http://schemas.openxmlformats.org/officeDocument/2006/relationships/hyperlink" Target="https://atlaspart.co/wp-content/uploads/2016/07/APD200C.pdf" TargetMode="External"/><Relationship Id="rId36" Type="http://schemas.openxmlformats.org/officeDocument/2006/relationships/hyperlink" Target="https://atlaspart.co/wp-content/uploads/2016/07/APD275PE.pdf" TargetMode="External"/><Relationship Id="rId49" Type="http://schemas.openxmlformats.org/officeDocument/2006/relationships/hyperlink" Target="https://atlaspart.co/wp-content/uploads/2016/01/PDF.png" TargetMode="External"/><Relationship Id="rId57" Type="http://schemas.openxmlformats.org/officeDocument/2006/relationships/hyperlink" Target="https://atlaspart.co/wp-content/uploads/2016/07/APD715P.pdf" TargetMode="External"/><Relationship Id="rId10" Type="http://schemas.openxmlformats.org/officeDocument/2006/relationships/hyperlink" Target="https://atlaspart.co/wp-content/uploads/2016/07/APD40A.pdf" TargetMode="External"/><Relationship Id="rId31" Type="http://schemas.openxmlformats.org/officeDocument/2006/relationships/hyperlink" Target="https://atlaspart.co/wp-content/uploads/2016/07/APD220PE.pdf" TargetMode="External"/><Relationship Id="rId44" Type="http://schemas.openxmlformats.org/officeDocument/2006/relationships/hyperlink" Target="https://atlaspart.co/wp-content/uploads/2016/07/APD385C.pdf" TargetMode="External"/><Relationship Id="rId52" Type="http://schemas.openxmlformats.org/officeDocument/2006/relationships/hyperlink" Target="https://atlaspart.co/wp-content/uploads/2016/07/APD550C.pdf" TargetMode="External"/><Relationship Id="rId60" Type="http://schemas.openxmlformats.org/officeDocument/2006/relationships/hyperlink" Target="https://atlaspart.co/wp-content/uploads/2016/07/APD825C.pdf" TargetMode="External"/><Relationship Id="rId65" Type="http://schemas.openxmlformats.org/officeDocument/2006/relationships/hyperlink" Target="https://atlaspart.co/wp-content/uploads/2016/07/APD1100M.pdf" TargetMode="External"/><Relationship Id="rId73" Type="http://schemas.openxmlformats.org/officeDocument/2006/relationships/hyperlink" Target="https://atlaspart.co/wp-content/uploads/2016/07/APD1650M.pdf" TargetMode="External"/><Relationship Id="rId4" Type="http://schemas.openxmlformats.org/officeDocument/2006/relationships/hyperlink" Target="https://atlaspart.co/wp-content/uploads/2016/07/APD20A.pdf" TargetMode="External"/><Relationship Id="rId9" Type="http://schemas.openxmlformats.org/officeDocument/2006/relationships/hyperlink" Target="https://atlaspart.co/wp-content/uploads/2016/07/APD33A.pdf" TargetMode="External"/><Relationship Id="rId13" Type="http://schemas.openxmlformats.org/officeDocument/2006/relationships/hyperlink" Target="https://atlaspart.co/wp-content/uploads/2016/07/APD50A.pdf" TargetMode="External"/><Relationship Id="rId18" Type="http://schemas.openxmlformats.org/officeDocument/2006/relationships/hyperlink" Target="https://atlaspart.co/wp-content/uploads/2016/07/APD88P.pdf" TargetMode="External"/><Relationship Id="rId39" Type="http://schemas.openxmlformats.org/officeDocument/2006/relationships/hyperlink" Target="https://atlaspart.co/wp-content/uploads/2016/07/APD275A.pdf" TargetMode="External"/><Relationship Id="rId34" Type="http://schemas.openxmlformats.org/officeDocument/2006/relationships/hyperlink" Target="https://atlaspart.co/wp-content/uploads/2016/07/APD250A.pdf" TargetMode="External"/><Relationship Id="rId50" Type="http://schemas.openxmlformats.org/officeDocument/2006/relationships/hyperlink" Target="https://atlaspart.co/wp-content/uploads/2016/07/APD550PE.pdf" TargetMode="External"/><Relationship Id="rId55" Type="http://schemas.openxmlformats.org/officeDocument/2006/relationships/hyperlink" Target="https://atlaspart.co/wp-content/uploads/2016/07/APD688C.pdf" TargetMode="External"/><Relationship Id="rId7" Type="http://schemas.openxmlformats.org/officeDocument/2006/relationships/hyperlink" Target="https://atlaspart.co/wp-content/uploads/2016/07/APD30C.pdf" TargetMode="External"/><Relationship Id="rId71" Type="http://schemas.openxmlformats.org/officeDocument/2006/relationships/hyperlink" Target="https://atlaspart.co/wp-content/uploads/2016/07/AC1410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1</xdr:row>
      <xdr:rowOff>161925</xdr:rowOff>
    </xdr:from>
    <xdr:to>
      <xdr:col>17</xdr:col>
      <xdr:colOff>298178</xdr:colOff>
      <xdr:row>5</xdr:row>
      <xdr:rowOff>219075</xdr:rowOff>
    </xdr:to>
    <xdr:pic>
      <xdr:nvPicPr>
        <xdr:cNvPr id="2" name="Picture 1" descr="D:\logo\logo_p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361950"/>
          <a:ext cx="2165078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76200</xdr:colOff>
      <xdr:row>2</xdr:row>
      <xdr:rowOff>142875</xdr:rowOff>
    </xdr:from>
    <xdr:to>
      <xdr:col>5</xdr:col>
      <xdr:colOff>65432</xdr:colOff>
      <xdr:row>3</xdr:row>
      <xdr:rowOff>88210</xdr:rowOff>
    </xdr:to>
    <xdr:pic>
      <xdr:nvPicPr>
        <xdr:cNvPr id="3" name="Picture 2" descr="D:\Site\boss\excel\control\Capture4 (2)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600075"/>
          <a:ext cx="2503832" cy="1739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1390650</xdr:colOff>
      <xdr:row>3</xdr:row>
      <xdr:rowOff>171450</xdr:rowOff>
    </xdr:from>
    <xdr:to>
      <xdr:col>5</xdr:col>
      <xdr:colOff>67088</xdr:colOff>
      <xdr:row>4</xdr:row>
      <xdr:rowOff>71645</xdr:rowOff>
    </xdr:to>
    <xdr:pic>
      <xdr:nvPicPr>
        <xdr:cNvPr id="4" name="Picture 3" descr="D:\Site\boss\excel\control\Capture44.JP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28675"/>
          <a:ext cx="1191038" cy="1573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95251</xdr:colOff>
      <xdr:row>17</xdr:row>
      <xdr:rowOff>28574</xdr:rowOff>
    </xdr:from>
    <xdr:to>
      <xdr:col>8</xdr:col>
      <xdr:colOff>828675</xdr:colOff>
      <xdr:row>24</xdr:row>
      <xdr:rowOff>168137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0926" y="3829049"/>
          <a:ext cx="2828924" cy="1739763"/>
        </a:xfrm>
        <a:prstGeom prst="rect">
          <a:avLst/>
        </a:prstGeom>
      </xdr:spPr>
    </xdr:pic>
    <xdr:clientData/>
  </xdr:twoCellAnchor>
  <xdr:twoCellAnchor editAs="oneCell">
    <xdr:from>
      <xdr:col>5</xdr:col>
      <xdr:colOff>235033</xdr:colOff>
      <xdr:row>1</xdr:row>
      <xdr:rowOff>57150</xdr:rowOff>
    </xdr:from>
    <xdr:to>
      <xdr:col>14</xdr:col>
      <xdr:colOff>37111</xdr:colOff>
      <xdr:row>4</xdr:row>
      <xdr:rowOff>47625</xdr:rowOff>
    </xdr:to>
    <xdr:pic>
      <xdr:nvPicPr>
        <xdr:cNvPr id="12" name="Picture 11" descr="C:\Users\m.asghasem\Desktop\Picture2.jp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3126" y="258951"/>
          <a:ext cx="6485722" cy="7008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11</xdr:row>
      <xdr:rowOff>0</xdr:rowOff>
    </xdr:from>
    <xdr:to>
      <xdr:col>31</xdr:col>
      <xdr:colOff>219075</xdr:colOff>
      <xdr:row>11</xdr:row>
      <xdr:rowOff>219075</xdr:rowOff>
    </xdr:to>
    <xdr:sp macro="" textlink="">
      <xdr:nvSpPr>
        <xdr:cNvPr id="794" name="AutoShape 1" descr="PDF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562350" y="390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12</xdr:row>
      <xdr:rowOff>38100</xdr:rowOff>
    </xdr:from>
    <xdr:to>
      <xdr:col>31</xdr:col>
      <xdr:colOff>219075</xdr:colOff>
      <xdr:row>13</xdr:row>
      <xdr:rowOff>9525</xdr:rowOff>
    </xdr:to>
    <xdr:sp macro="" textlink="">
      <xdr:nvSpPr>
        <xdr:cNvPr id="795" name="AutoShape 2" descr="PDF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3562350" y="628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14</xdr:row>
      <xdr:rowOff>0</xdr:rowOff>
    </xdr:from>
    <xdr:to>
      <xdr:col>31</xdr:col>
      <xdr:colOff>219075</xdr:colOff>
      <xdr:row>14</xdr:row>
      <xdr:rowOff>219075</xdr:rowOff>
    </xdr:to>
    <xdr:sp macro="" textlink="">
      <xdr:nvSpPr>
        <xdr:cNvPr id="796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990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15</xdr:row>
      <xdr:rowOff>38100</xdr:rowOff>
    </xdr:from>
    <xdr:to>
      <xdr:col>31</xdr:col>
      <xdr:colOff>219075</xdr:colOff>
      <xdr:row>16</xdr:row>
      <xdr:rowOff>9525</xdr:rowOff>
    </xdr:to>
    <xdr:sp macro="" textlink="">
      <xdr:nvSpPr>
        <xdr:cNvPr id="797" name="AutoShape 4" descr="PDF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3562350" y="1228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16</xdr:row>
      <xdr:rowOff>76200</xdr:rowOff>
    </xdr:from>
    <xdr:to>
      <xdr:col>31</xdr:col>
      <xdr:colOff>219075</xdr:colOff>
      <xdr:row>17</xdr:row>
      <xdr:rowOff>47625</xdr:rowOff>
    </xdr:to>
    <xdr:sp macro="" textlink="">
      <xdr:nvSpPr>
        <xdr:cNvPr id="798" name="AutoShape 5" descr="PDF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3562350" y="1466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17</xdr:row>
      <xdr:rowOff>114300</xdr:rowOff>
    </xdr:from>
    <xdr:to>
      <xdr:col>31</xdr:col>
      <xdr:colOff>219075</xdr:colOff>
      <xdr:row>18</xdr:row>
      <xdr:rowOff>85725</xdr:rowOff>
    </xdr:to>
    <xdr:sp macro="" textlink="">
      <xdr:nvSpPr>
        <xdr:cNvPr id="799" name="AutoShape 6" descr="PDF">
          <a:hlinkClick xmlns:r="http://schemas.openxmlformats.org/officeDocument/2006/relationships" r:id="rId6"/>
        </xdr:cNvPr>
        <xdr:cNvSpPr>
          <a:spLocks noChangeAspect="1" noChangeArrowheads="1"/>
        </xdr:cNvSpPr>
      </xdr:nvSpPr>
      <xdr:spPr bwMode="auto">
        <a:xfrm>
          <a:off x="3562350" y="1704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18</xdr:row>
      <xdr:rowOff>152400</xdr:rowOff>
    </xdr:from>
    <xdr:to>
      <xdr:col>31</xdr:col>
      <xdr:colOff>219075</xdr:colOff>
      <xdr:row>19</xdr:row>
      <xdr:rowOff>123825</xdr:rowOff>
    </xdr:to>
    <xdr:sp macro="" textlink="">
      <xdr:nvSpPr>
        <xdr:cNvPr id="800" name="AutoShape 7" descr="PDF">
          <a:hlinkClick xmlns:r="http://schemas.openxmlformats.org/officeDocument/2006/relationships" r:id="rId7"/>
        </xdr:cNvPr>
        <xdr:cNvSpPr>
          <a:spLocks noChangeAspect="1" noChangeArrowheads="1"/>
        </xdr:cNvSpPr>
      </xdr:nvSpPr>
      <xdr:spPr bwMode="auto">
        <a:xfrm>
          <a:off x="3562350" y="1943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19</xdr:row>
      <xdr:rowOff>190500</xdr:rowOff>
    </xdr:from>
    <xdr:to>
      <xdr:col>31</xdr:col>
      <xdr:colOff>219075</xdr:colOff>
      <xdr:row>20</xdr:row>
      <xdr:rowOff>161925</xdr:rowOff>
    </xdr:to>
    <xdr:sp macro="" textlink="">
      <xdr:nvSpPr>
        <xdr:cNvPr id="801" name="AutoShape 8" descr="PDF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 bwMode="auto">
        <a:xfrm>
          <a:off x="3562350" y="2181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20</xdr:row>
      <xdr:rowOff>228600</xdr:rowOff>
    </xdr:from>
    <xdr:to>
      <xdr:col>31</xdr:col>
      <xdr:colOff>219075</xdr:colOff>
      <xdr:row>21</xdr:row>
      <xdr:rowOff>200025</xdr:rowOff>
    </xdr:to>
    <xdr:sp macro="" textlink="">
      <xdr:nvSpPr>
        <xdr:cNvPr id="802" name="AutoShape 9" descr="PDF">
          <a:hlinkClick xmlns:r="http://schemas.openxmlformats.org/officeDocument/2006/relationships" r:id="rId9"/>
        </xdr:cNvPr>
        <xdr:cNvSpPr>
          <a:spLocks noChangeAspect="1" noChangeArrowheads="1"/>
        </xdr:cNvSpPr>
      </xdr:nvSpPr>
      <xdr:spPr bwMode="auto">
        <a:xfrm>
          <a:off x="3562350" y="2390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21</xdr:row>
      <xdr:rowOff>266700</xdr:rowOff>
    </xdr:from>
    <xdr:to>
      <xdr:col>31</xdr:col>
      <xdr:colOff>219075</xdr:colOff>
      <xdr:row>22</xdr:row>
      <xdr:rowOff>219075</xdr:rowOff>
    </xdr:to>
    <xdr:sp macro="" textlink="">
      <xdr:nvSpPr>
        <xdr:cNvPr id="803" name="AutoShape 10" descr="PDF">
          <a:hlinkClick xmlns:r="http://schemas.openxmlformats.org/officeDocument/2006/relationships" r:id="rId10"/>
        </xdr:cNvPr>
        <xdr:cNvSpPr>
          <a:spLocks noChangeAspect="1" noChangeArrowheads="1"/>
        </xdr:cNvSpPr>
      </xdr:nvSpPr>
      <xdr:spPr bwMode="auto">
        <a:xfrm>
          <a:off x="3562350" y="2590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22</xdr:row>
      <xdr:rowOff>304800</xdr:rowOff>
    </xdr:from>
    <xdr:to>
      <xdr:col>31</xdr:col>
      <xdr:colOff>219075</xdr:colOff>
      <xdr:row>23</xdr:row>
      <xdr:rowOff>219075</xdr:rowOff>
    </xdr:to>
    <xdr:sp macro="" textlink="">
      <xdr:nvSpPr>
        <xdr:cNvPr id="804" name="AutoShape 11" descr="PDF">
          <a:hlinkClick xmlns:r="http://schemas.openxmlformats.org/officeDocument/2006/relationships" r:id="rId11"/>
        </xdr:cNvPr>
        <xdr:cNvSpPr>
          <a:spLocks noChangeAspect="1" noChangeArrowheads="1"/>
        </xdr:cNvSpPr>
      </xdr:nvSpPr>
      <xdr:spPr bwMode="auto">
        <a:xfrm>
          <a:off x="3562350" y="2790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24</xdr:row>
      <xdr:rowOff>9525</xdr:rowOff>
    </xdr:from>
    <xdr:to>
      <xdr:col>31</xdr:col>
      <xdr:colOff>219075</xdr:colOff>
      <xdr:row>24</xdr:row>
      <xdr:rowOff>228600</xdr:rowOff>
    </xdr:to>
    <xdr:sp macro="" textlink="">
      <xdr:nvSpPr>
        <xdr:cNvPr id="805" name="AutoShape 12" descr="PDF">
          <a:hlinkClick xmlns:r="http://schemas.openxmlformats.org/officeDocument/2006/relationships" r:id="rId12" tgtFrame="_blank"/>
        </xdr:cNvPr>
        <xdr:cNvSpPr>
          <a:spLocks noChangeAspect="1" noChangeArrowheads="1"/>
        </xdr:cNvSpPr>
      </xdr:nvSpPr>
      <xdr:spPr bwMode="auto">
        <a:xfrm>
          <a:off x="3562350" y="3000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25</xdr:row>
      <xdr:rowOff>47625</xdr:rowOff>
    </xdr:from>
    <xdr:to>
      <xdr:col>31</xdr:col>
      <xdr:colOff>219075</xdr:colOff>
      <xdr:row>26</xdr:row>
      <xdr:rowOff>19050</xdr:rowOff>
    </xdr:to>
    <xdr:sp macro="" textlink="">
      <xdr:nvSpPr>
        <xdr:cNvPr id="806" name="AutoShape 13" descr="PDF">
          <a:hlinkClick xmlns:r="http://schemas.openxmlformats.org/officeDocument/2006/relationships" r:id="rId13" tgtFrame="_blank"/>
        </xdr:cNvPr>
        <xdr:cNvSpPr>
          <a:spLocks noChangeAspect="1" noChangeArrowheads="1"/>
        </xdr:cNvSpPr>
      </xdr:nvSpPr>
      <xdr:spPr bwMode="auto">
        <a:xfrm>
          <a:off x="3562350" y="3238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26</xdr:row>
      <xdr:rowOff>85725</xdr:rowOff>
    </xdr:from>
    <xdr:to>
      <xdr:col>31</xdr:col>
      <xdr:colOff>219075</xdr:colOff>
      <xdr:row>27</xdr:row>
      <xdr:rowOff>57150</xdr:rowOff>
    </xdr:to>
    <xdr:sp macro="" textlink="">
      <xdr:nvSpPr>
        <xdr:cNvPr id="807" name="AutoShape 14" descr="PDF">
          <a:hlinkClick xmlns:r="http://schemas.openxmlformats.org/officeDocument/2006/relationships" r:id="rId14" tgtFrame="_blank"/>
        </xdr:cNvPr>
        <xdr:cNvSpPr>
          <a:spLocks noChangeAspect="1" noChangeArrowheads="1"/>
        </xdr:cNvSpPr>
      </xdr:nvSpPr>
      <xdr:spPr bwMode="auto">
        <a:xfrm>
          <a:off x="3562350" y="3476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27</xdr:row>
      <xdr:rowOff>123825</xdr:rowOff>
    </xdr:from>
    <xdr:to>
      <xdr:col>31</xdr:col>
      <xdr:colOff>219075</xdr:colOff>
      <xdr:row>28</xdr:row>
      <xdr:rowOff>95250</xdr:rowOff>
    </xdr:to>
    <xdr:sp macro="" textlink="">
      <xdr:nvSpPr>
        <xdr:cNvPr id="808" name="AutoShape 15" descr="PDF">
          <a:hlinkClick xmlns:r="http://schemas.openxmlformats.org/officeDocument/2006/relationships" r:id="rId15"/>
        </xdr:cNvPr>
        <xdr:cNvSpPr>
          <a:spLocks noChangeAspect="1" noChangeArrowheads="1"/>
        </xdr:cNvSpPr>
      </xdr:nvSpPr>
      <xdr:spPr bwMode="auto">
        <a:xfrm>
          <a:off x="3562350" y="3714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28</xdr:row>
      <xdr:rowOff>161925</xdr:rowOff>
    </xdr:from>
    <xdr:to>
      <xdr:col>31</xdr:col>
      <xdr:colOff>219075</xdr:colOff>
      <xdr:row>29</xdr:row>
      <xdr:rowOff>133350</xdr:rowOff>
    </xdr:to>
    <xdr:sp macro="" textlink="">
      <xdr:nvSpPr>
        <xdr:cNvPr id="809" name="AutoShape 16" descr="PDF">
          <a:hlinkClick xmlns:r="http://schemas.openxmlformats.org/officeDocument/2006/relationships" r:id="rId16" tgtFrame="_blank"/>
        </xdr:cNvPr>
        <xdr:cNvSpPr>
          <a:spLocks noChangeAspect="1" noChangeArrowheads="1"/>
        </xdr:cNvSpPr>
      </xdr:nvSpPr>
      <xdr:spPr bwMode="auto">
        <a:xfrm>
          <a:off x="3562350" y="3952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29</xdr:row>
      <xdr:rowOff>200025</xdr:rowOff>
    </xdr:from>
    <xdr:to>
      <xdr:col>31</xdr:col>
      <xdr:colOff>219075</xdr:colOff>
      <xdr:row>30</xdr:row>
      <xdr:rowOff>171450</xdr:rowOff>
    </xdr:to>
    <xdr:sp macro="" textlink="">
      <xdr:nvSpPr>
        <xdr:cNvPr id="810" name="AutoShape 17" descr="PDF">
          <a:hlinkClick xmlns:r="http://schemas.openxmlformats.org/officeDocument/2006/relationships" r:id="rId17" tgtFrame="_blank"/>
        </xdr:cNvPr>
        <xdr:cNvSpPr>
          <a:spLocks noChangeAspect="1" noChangeArrowheads="1"/>
        </xdr:cNvSpPr>
      </xdr:nvSpPr>
      <xdr:spPr bwMode="auto">
        <a:xfrm>
          <a:off x="3562350" y="4191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30</xdr:row>
      <xdr:rowOff>238125</xdr:rowOff>
    </xdr:from>
    <xdr:to>
      <xdr:col>31</xdr:col>
      <xdr:colOff>219075</xdr:colOff>
      <xdr:row>31</xdr:row>
      <xdr:rowOff>209550</xdr:rowOff>
    </xdr:to>
    <xdr:sp macro="" textlink="">
      <xdr:nvSpPr>
        <xdr:cNvPr id="811" name="AutoShape 18" descr="PDF">
          <a:hlinkClick xmlns:r="http://schemas.openxmlformats.org/officeDocument/2006/relationships" r:id="rId18" tgtFrame="_blank"/>
        </xdr:cNvPr>
        <xdr:cNvSpPr>
          <a:spLocks noChangeAspect="1" noChangeArrowheads="1"/>
        </xdr:cNvSpPr>
      </xdr:nvSpPr>
      <xdr:spPr bwMode="auto">
        <a:xfrm>
          <a:off x="3562350" y="4391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31</xdr:row>
      <xdr:rowOff>276225</xdr:rowOff>
    </xdr:from>
    <xdr:to>
      <xdr:col>31</xdr:col>
      <xdr:colOff>219075</xdr:colOff>
      <xdr:row>32</xdr:row>
      <xdr:rowOff>219075</xdr:rowOff>
    </xdr:to>
    <xdr:sp macro="" textlink="">
      <xdr:nvSpPr>
        <xdr:cNvPr id="812" name="AutoShape 19" descr="PDF">
          <a:hlinkClick xmlns:r="http://schemas.openxmlformats.org/officeDocument/2006/relationships" r:id="rId19" tgtFrame="_blank"/>
        </xdr:cNvPr>
        <xdr:cNvSpPr>
          <a:spLocks noChangeAspect="1" noChangeArrowheads="1"/>
        </xdr:cNvSpPr>
      </xdr:nvSpPr>
      <xdr:spPr bwMode="auto">
        <a:xfrm>
          <a:off x="3562350" y="4591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32</xdr:row>
      <xdr:rowOff>314325</xdr:rowOff>
    </xdr:from>
    <xdr:to>
      <xdr:col>31</xdr:col>
      <xdr:colOff>219075</xdr:colOff>
      <xdr:row>33</xdr:row>
      <xdr:rowOff>219075</xdr:rowOff>
    </xdr:to>
    <xdr:sp macro="" textlink="">
      <xdr:nvSpPr>
        <xdr:cNvPr id="813" name="AutoShape 20" descr="PDF">
          <a:hlinkClick xmlns:r="http://schemas.openxmlformats.org/officeDocument/2006/relationships" r:id="rId20" tgtFrame="_blank"/>
        </xdr:cNvPr>
        <xdr:cNvSpPr>
          <a:spLocks noChangeAspect="1" noChangeArrowheads="1"/>
        </xdr:cNvSpPr>
      </xdr:nvSpPr>
      <xdr:spPr bwMode="auto">
        <a:xfrm>
          <a:off x="3562350" y="4791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34</xdr:row>
      <xdr:rowOff>19050</xdr:rowOff>
    </xdr:from>
    <xdr:to>
      <xdr:col>31</xdr:col>
      <xdr:colOff>219075</xdr:colOff>
      <xdr:row>34</xdr:row>
      <xdr:rowOff>238125</xdr:rowOff>
    </xdr:to>
    <xdr:sp macro="" textlink="">
      <xdr:nvSpPr>
        <xdr:cNvPr id="814" name="AutoShape 21" descr="PDF">
          <a:hlinkClick xmlns:r="http://schemas.openxmlformats.org/officeDocument/2006/relationships" r:id="rId21" tgtFrame="_blank"/>
        </xdr:cNvPr>
        <xdr:cNvSpPr>
          <a:spLocks noChangeAspect="1" noChangeArrowheads="1"/>
        </xdr:cNvSpPr>
      </xdr:nvSpPr>
      <xdr:spPr bwMode="auto">
        <a:xfrm>
          <a:off x="3562350" y="5010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35</xdr:row>
      <xdr:rowOff>57150</xdr:rowOff>
    </xdr:from>
    <xdr:to>
      <xdr:col>31</xdr:col>
      <xdr:colOff>219075</xdr:colOff>
      <xdr:row>36</xdr:row>
      <xdr:rowOff>28575</xdr:rowOff>
    </xdr:to>
    <xdr:sp macro="" textlink="">
      <xdr:nvSpPr>
        <xdr:cNvPr id="815" name="AutoShape 22" descr="PDF">
          <a:hlinkClick xmlns:r="http://schemas.openxmlformats.org/officeDocument/2006/relationships" r:id="rId22" tgtFrame="_blank"/>
        </xdr:cNvPr>
        <xdr:cNvSpPr>
          <a:spLocks noChangeAspect="1" noChangeArrowheads="1"/>
        </xdr:cNvSpPr>
      </xdr:nvSpPr>
      <xdr:spPr bwMode="auto">
        <a:xfrm>
          <a:off x="3562350" y="5248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36</xdr:row>
      <xdr:rowOff>95250</xdr:rowOff>
    </xdr:from>
    <xdr:to>
      <xdr:col>31</xdr:col>
      <xdr:colOff>219075</xdr:colOff>
      <xdr:row>37</xdr:row>
      <xdr:rowOff>66675</xdr:rowOff>
    </xdr:to>
    <xdr:sp macro="" textlink="">
      <xdr:nvSpPr>
        <xdr:cNvPr id="816" name="AutoShape 23" descr="PDF">
          <a:hlinkClick xmlns:r="http://schemas.openxmlformats.org/officeDocument/2006/relationships" r:id="rId23" tgtFrame="_blank"/>
        </xdr:cNvPr>
        <xdr:cNvSpPr>
          <a:spLocks noChangeAspect="1" noChangeArrowheads="1"/>
        </xdr:cNvSpPr>
      </xdr:nvSpPr>
      <xdr:spPr bwMode="auto">
        <a:xfrm>
          <a:off x="3562350" y="5486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37</xdr:row>
      <xdr:rowOff>133350</xdr:rowOff>
    </xdr:from>
    <xdr:to>
      <xdr:col>31</xdr:col>
      <xdr:colOff>219075</xdr:colOff>
      <xdr:row>38</xdr:row>
      <xdr:rowOff>104775</xdr:rowOff>
    </xdr:to>
    <xdr:sp macro="" textlink="">
      <xdr:nvSpPr>
        <xdr:cNvPr id="817" name="AutoShape 24" descr="PDF">
          <a:hlinkClick xmlns:r="http://schemas.openxmlformats.org/officeDocument/2006/relationships" r:id="rId24"/>
        </xdr:cNvPr>
        <xdr:cNvSpPr>
          <a:spLocks noChangeAspect="1" noChangeArrowheads="1"/>
        </xdr:cNvSpPr>
      </xdr:nvSpPr>
      <xdr:spPr bwMode="auto">
        <a:xfrm>
          <a:off x="3562350" y="5724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38</xdr:row>
      <xdr:rowOff>171450</xdr:rowOff>
    </xdr:from>
    <xdr:to>
      <xdr:col>31</xdr:col>
      <xdr:colOff>219075</xdr:colOff>
      <xdr:row>39</xdr:row>
      <xdr:rowOff>142875</xdr:rowOff>
    </xdr:to>
    <xdr:sp macro="" textlink="">
      <xdr:nvSpPr>
        <xdr:cNvPr id="818" name="AutoShape 25" descr="PDF">
          <a:hlinkClick xmlns:r="http://schemas.openxmlformats.org/officeDocument/2006/relationships" r:id="rId25" tgtFrame="_blank"/>
        </xdr:cNvPr>
        <xdr:cNvSpPr>
          <a:spLocks noChangeAspect="1" noChangeArrowheads="1"/>
        </xdr:cNvSpPr>
      </xdr:nvSpPr>
      <xdr:spPr bwMode="auto">
        <a:xfrm>
          <a:off x="3562350" y="5962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39</xdr:row>
      <xdr:rowOff>209550</xdr:rowOff>
    </xdr:from>
    <xdr:to>
      <xdr:col>31</xdr:col>
      <xdr:colOff>219075</xdr:colOff>
      <xdr:row>40</xdr:row>
      <xdr:rowOff>180975</xdr:rowOff>
    </xdr:to>
    <xdr:sp macro="" textlink="">
      <xdr:nvSpPr>
        <xdr:cNvPr id="819" name="AutoShape 26" descr="PDF">
          <a:hlinkClick xmlns:r="http://schemas.openxmlformats.org/officeDocument/2006/relationships" r:id="rId26" tgtFrame="_blank"/>
        </xdr:cNvPr>
        <xdr:cNvSpPr>
          <a:spLocks noChangeAspect="1" noChangeArrowheads="1"/>
        </xdr:cNvSpPr>
      </xdr:nvSpPr>
      <xdr:spPr bwMode="auto">
        <a:xfrm>
          <a:off x="3562350" y="6191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40</xdr:row>
      <xdr:rowOff>247650</xdr:rowOff>
    </xdr:from>
    <xdr:to>
      <xdr:col>31</xdr:col>
      <xdr:colOff>219075</xdr:colOff>
      <xdr:row>41</xdr:row>
      <xdr:rowOff>219075</xdr:rowOff>
    </xdr:to>
    <xdr:sp macro="" textlink="">
      <xdr:nvSpPr>
        <xdr:cNvPr id="820" name="AutoShape 27" descr="PDF">
          <a:hlinkClick xmlns:r="http://schemas.openxmlformats.org/officeDocument/2006/relationships" r:id="rId27" tgtFrame="_blank"/>
        </xdr:cNvPr>
        <xdr:cNvSpPr>
          <a:spLocks noChangeAspect="1" noChangeArrowheads="1"/>
        </xdr:cNvSpPr>
      </xdr:nvSpPr>
      <xdr:spPr bwMode="auto">
        <a:xfrm>
          <a:off x="3562350" y="6391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41</xdr:row>
      <xdr:rowOff>285750</xdr:rowOff>
    </xdr:from>
    <xdr:to>
      <xdr:col>31</xdr:col>
      <xdr:colOff>219075</xdr:colOff>
      <xdr:row>42</xdr:row>
      <xdr:rowOff>219075</xdr:rowOff>
    </xdr:to>
    <xdr:sp macro="" textlink="">
      <xdr:nvSpPr>
        <xdr:cNvPr id="821" name="AutoShape 28" descr="PDF">
          <a:hlinkClick xmlns:r="http://schemas.openxmlformats.org/officeDocument/2006/relationships" r:id="rId28" tgtFrame="_blank"/>
        </xdr:cNvPr>
        <xdr:cNvSpPr>
          <a:spLocks noChangeAspect="1" noChangeArrowheads="1"/>
        </xdr:cNvSpPr>
      </xdr:nvSpPr>
      <xdr:spPr bwMode="auto">
        <a:xfrm>
          <a:off x="3562350" y="6591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42</xdr:row>
      <xdr:rowOff>323850</xdr:rowOff>
    </xdr:from>
    <xdr:to>
      <xdr:col>31</xdr:col>
      <xdr:colOff>219075</xdr:colOff>
      <xdr:row>43</xdr:row>
      <xdr:rowOff>219075</xdr:rowOff>
    </xdr:to>
    <xdr:sp macro="" textlink="">
      <xdr:nvSpPr>
        <xdr:cNvPr id="822" name="AutoShape 29" descr="PDF">
          <a:hlinkClick xmlns:r="http://schemas.openxmlformats.org/officeDocument/2006/relationships" r:id="rId29" tgtFrame="_blank"/>
        </xdr:cNvPr>
        <xdr:cNvSpPr>
          <a:spLocks noChangeAspect="1" noChangeArrowheads="1"/>
        </xdr:cNvSpPr>
      </xdr:nvSpPr>
      <xdr:spPr bwMode="auto">
        <a:xfrm>
          <a:off x="3562350" y="6791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44</xdr:row>
      <xdr:rowOff>28575</xdr:rowOff>
    </xdr:from>
    <xdr:to>
      <xdr:col>31</xdr:col>
      <xdr:colOff>219075</xdr:colOff>
      <xdr:row>45</xdr:row>
      <xdr:rowOff>0</xdr:rowOff>
    </xdr:to>
    <xdr:sp macro="" textlink="">
      <xdr:nvSpPr>
        <xdr:cNvPr id="823" name="AutoShape 30" descr="PDF">
          <a:hlinkClick xmlns:r="http://schemas.openxmlformats.org/officeDocument/2006/relationships" r:id="rId30" tgtFrame="_blank"/>
        </xdr:cNvPr>
        <xdr:cNvSpPr>
          <a:spLocks noChangeAspect="1" noChangeArrowheads="1"/>
        </xdr:cNvSpPr>
      </xdr:nvSpPr>
      <xdr:spPr bwMode="auto">
        <a:xfrm>
          <a:off x="3562350" y="7019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45</xdr:row>
      <xdr:rowOff>66675</xdr:rowOff>
    </xdr:from>
    <xdr:to>
      <xdr:col>31</xdr:col>
      <xdr:colOff>219075</xdr:colOff>
      <xdr:row>46</xdr:row>
      <xdr:rowOff>38100</xdr:rowOff>
    </xdr:to>
    <xdr:sp macro="" textlink="">
      <xdr:nvSpPr>
        <xdr:cNvPr id="824" name="AutoShape 31" descr="PDF">
          <a:hlinkClick xmlns:r="http://schemas.openxmlformats.org/officeDocument/2006/relationships" r:id="rId31" tgtFrame="_blank"/>
        </xdr:cNvPr>
        <xdr:cNvSpPr>
          <a:spLocks noChangeAspect="1" noChangeArrowheads="1"/>
        </xdr:cNvSpPr>
      </xdr:nvSpPr>
      <xdr:spPr bwMode="auto">
        <a:xfrm>
          <a:off x="3562350" y="7258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46</xdr:row>
      <xdr:rowOff>104775</xdr:rowOff>
    </xdr:from>
    <xdr:to>
      <xdr:col>31</xdr:col>
      <xdr:colOff>219075</xdr:colOff>
      <xdr:row>47</xdr:row>
      <xdr:rowOff>76200</xdr:rowOff>
    </xdr:to>
    <xdr:sp macro="" textlink="">
      <xdr:nvSpPr>
        <xdr:cNvPr id="825" name="AutoShape 32" descr="PDF">
          <a:hlinkClick xmlns:r="http://schemas.openxmlformats.org/officeDocument/2006/relationships" r:id="rId32" tgtFrame="_blank"/>
        </xdr:cNvPr>
        <xdr:cNvSpPr>
          <a:spLocks noChangeAspect="1" noChangeArrowheads="1"/>
        </xdr:cNvSpPr>
      </xdr:nvSpPr>
      <xdr:spPr bwMode="auto">
        <a:xfrm>
          <a:off x="3562350" y="7496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47</xdr:row>
      <xdr:rowOff>142875</xdr:rowOff>
    </xdr:from>
    <xdr:to>
      <xdr:col>31</xdr:col>
      <xdr:colOff>219075</xdr:colOff>
      <xdr:row>48</xdr:row>
      <xdr:rowOff>114300</xdr:rowOff>
    </xdr:to>
    <xdr:sp macro="" textlink="">
      <xdr:nvSpPr>
        <xdr:cNvPr id="826" name="AutoShape 33" descr="PDF">
          <a:hlinkClick xmlns:r="http://schemas.openxmlformats.org/officeDocument/2006/relationships" r:id="rId33" tgtFrame="_blank"/>
        </xdr:cNvPr>
        <xdr:cNvSpPr>
          <a:spLocks noChangeAspect="1" noChangeArrowheads="1"/>
        </xdr:cNvSpPr>
      </xdr:nvSpPr>
      <xdr:spPr bwMode="auto">
        <a:xfrm>
          <a:off x="3562350" y="7734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48</xdr:row>
      <xdr:rowOff>180975</xdr:rowOff>
    </xdr:from>
    <xdr:to>
      <xdr:col>31</xdr:col>
      <xdr:colOff>219075</xdr:colOff>
      <xdr:row>49</xdr:row>
      <xdr:rowOff>152400</xdr:rowOff>
    </xdr:to>
    <xdr:sp macro="" textlink="">
      <xdr:nvSpPr>
        <xdr:cNvPr id="827" name="AutoShape 34" descr="PDF">
          <a:hlinkClick xmlns:r="http://schemas.openxmlformats.org/officeDocument/2006/relationships" r:id="rId34" tgtFrame="_blank"/>
        </xdr:cNvPr>
        <xdr:cNvSpPr>
          <a:spLocks noChangeAspect="1" noChangeArrowheads="1"/>
        </xdr:cNvSpPr>
      </xdr:nvSpPr>
      <xdr:spPr bwMode="auto">
        <a:xfrm>
          <a:off x="3562350" y="7972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49</xdr:row>
      <xdr:rowOff>219075</xdr:rowOff>
    </xdr:from>
    <xdr:to>
      <xdr:col>31</xdr:col>
      <xdr:colOff>219075</xdr:colOff>
      <xdr:row>50</xdr:row>
      <xdr:rowOff>190500</xdr:rowOff>
    </xdr:to>
    <xdr:sp macro="" textlink="">
      <xdr:nvSpPr>
        <xdr:cNvPr id="828" name="AutoShape 35" descr="PDF">
          <a:hlinkClick xmlns:r="http://schemas.openxmlformats.org/officeDocument/2006/relationships" r:id="rId35" tgtFrame="_blank"/>
        </xdr:cNvPr>
        <xdr:cNvSpPr>
          <a:spLocks noChangeAspect="1" noChangeArrowheads="1"/>
        </xdr:cNvSpPr>
      </xdr:nvSpPr>
      <xdr:spPr bwMode="auto">
        <a:xfrm>
          <a:off x="3562350" y="8191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50</xdr:row>
      <xdr:rowOff>257175</xdr:rowOff>
    </xdr:from>
    <xdr:to>
      <xdr:col>31</xdr:col>
      <xdr:colOff>219075</xdr:colOff>
      <xdr:row>51</xdr:row>
      <xdr:rowOff>219075</xdr:rowOff>
    </xdr:to>
    <xdr:sp macro="" textlink="">
      <xdr:nvSpPr>
        <xdr:cNvPr id="829" name="AutoShape 36" descr="PDF">
          <a:hlinkClick xmlns:r="http://schemas.openxmlformats.org/officeDocument/2006/relationships" r:id="rId36" tgtFrame="_blank"/>
        </xdr:cNvPr>
        <xdr:cNvSpPr>
          <a:spLocks noChangeAspect="1" noChangeArrowheads="1"/>
        </xdr:cNvSpPr>
      </xdr:nvSpPr>
      <xdr:spPr bwMode="auto">
        <a:xfrm>
          <a:off x="3562350" y="8391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51</xdr:row>
      <xdr:rowOff>295275</xdr:rowOff>
    </xdr:from>
    <xdr:to>
      <xdr:col>31</xdr:col>
      <xdr:colOff>219075</xdr:colOff>
      <xdr:row>52</xdr:row>
      <xdr:rowOff>219075</xdr:rowOff>
    </xdr:to>
    <xdr:sp macro="" textlink="">
      <xdr:nvSpPr>
        <xdr:cNvPr id="830" name="AutoShape 37" descr="PDF">
          <a:hlinkClick xmlns:r="http://schemas.openxmlformats.org/officeDocument/2006/relationships" r:id="rId37" tgtFrame="_blank"/>
        </xdr:cNvPr>
        <xdr:cNvSpPr>
          <a:spLocks noChangeAspect="1" noChangeArrowheads="1"/>
        </xdr:cNvSpPr>
      </xdr:nvSpPr>
      <xdr:spPr bwMode="auto">
        <a:xfrm>
          <a:off x="3562350" y="8591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53</xdr:row>
      <xdr:rowOff>0</xdr:rowOff>
    </xdr:from>
    <xdr:to>
      <xdr:col>31</xdr:col>
      <xdr:colOff>219075</xdr:colOff>
      <xdr:row>53</xdr:row>
      <xdr:rowOff>219075</xdr:rowOff>
    </xdr:to>
    <xdr:sp macro="" textlink="">
      <xdr:nvSpPr>
        <xdr:cNvPr id="831" name="AutoShape 38" descr="PDF">
          <a:hlinkClick xmlns:r="http://schemas.openxmlformats.org/officeDocument/2006/relationships" r:id="rId38" tgtFrame="_blank"/>
        </xdr:cNvPr>
        <xdr:cNvSpPr>
          <a:spLocks noChangeAspect="1" noChangeArrowheads="1"/>
        </xdr:cNvSpPr>
      </xdr:nvSpPr>
      <xdr:spPr bwMode="auto">
        <a:xfrm>
          <a:off x="3562350" y="8791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54</xdr:row>
      <xdr:rowOff>38100</xdr:rowOff>
    </xdr:from>
    <xdr:to>
      <xdr:col>31</xdr:col>
      <xdr:colOff>219075</xdr:colOff>
      <xdr:row>55</xdr:row>
      <xdr:rowOff>9525</xdr:rowOff>
    </xdr:to>
    <xdr:sp macro="" textlink="">
      <xdr:nvSpPr>
        <xdr:cNvPr id="832" name="AutoShape 39" descr="PDF">
          <a:hlinkClick xmlns:r="http://schemas.openxmlformats.org/officeDocument/2006/relationships" r:id="rId39" tgtFrame="_blank"/>
        </xdr:cNvPr>
        <xdr:cNvSpPr>
          <a:spLocks noChangeAspect="1" noChangeArrowheads="1"/>
        </xdr:cNvSpPr>
      </xdr:nvSpPr>
      <xdr:spPr bwMode="auto">
        <a:xfrm>
          <a:off x="3562350" y="9029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55</xdr:row>
      <xdr:rowOff>76200</xdr:rowOff>
    </xdr:from>
    <xdr:to>
      <xdr:col>31</xdr:col>
      <xdr:colOff>219075</xdr:colOff>
      <xdr:row>56</xdr:row>
      <xdr:rowOff>47625</xdr:rowOff>
    </xdr:to>
    <xdr:sp macro="" textlink="">
      <xdr:nvSpPr>
        <xdr:cNvPr id="833" name="AutoShape 40" descr="PDF">
          <a:hlinkClick xmlns:r="http://schemas.openxmlformats.org/officeDocument/2006/relationships" r:id="rId40" tgtFrame="_blank"/>
        </xdr:cNvPr>
        <xdr:cNvSpPr>
          <a:spLocks noChangeAspect="1" noChangeArrowheads="1"/>
        </xdr:cNvSpPr>
      </xdr:nvSpPr>
      <xdr:spPr bwMode="auto">
        <a:xfrm>
          <a:off x="3562350" y="9267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56</xdr:row>
      <xdr:rowOff>114300</xdr:rowOff>
    </xdr:from>
    <xdr:to>
      <xdr:col>31</xdr:col>
      <xdr:colOff>219075</xdr:colOff>
      <xdr:row>57</xdr:row>
      <xdr:rowOff>85725</xdr:rowOff>
    </xdr:to>
    <xdr:sp macro="" textlink="">
      <xdr:nvSpPr>
        <xdr:cNvPr id="834" name="AutoShape 41" descr="PDF">
          <a:hlinkClick xmlns:r="http://schemas.openxmlformats.org/officeDocument/2006/relationships" r:id="rId41" tgtFrame="_blank"/>
        </xdr:cNvPr>
        <xdr:cNvSpPr>
          <a:spLocks noChangeAspect="1" noChangeArrowheads="1"/>
        </xdr:cNvSpPr>
      </xdr:nvSpPr>
      <xdr:spPr bwMode="auto">
        <a:xfrm>
          <a:off x="3562350" y="9505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57</xdr:row>
      <xdr:rowOff>152400</xdr:rowOff>
    </xdr:from>
    <xdr:to>
      <xdr:col>31</xdr:col>
      <xdr:colOff>219075</xdr:colOff>
      <xdr:row>58</xdr:row>
      <xdr:rowOff>123825</xdr:rowOff>
    </xdr:to>
    <xdr:sp macro="" textlink="">
      <xdr:nvSpPr>
        <xdr:cNvPr id="835" name="AutoShape 42" descr="PDF">
          <a:hlinkClick xmlns:r="http://schemas.openxmlformats.org/officeDocument/2006/relationships" r:id="rId42" tgtFrame="_blank"/>
        </xdr:cNvPr>
        <xdr:cNvSpPr>
          <a:spLocks noChangeAspect="1" noChangeArrowheads="1"/>
        </xdr:cNvSpPr>
      </xdr:nvSpPr>
      <xdr:spPr bwMode="auto">
        <a:xfrm>
          <a:off x="3562350" y="9744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58</xdr:row>
      <xdr:rowOff>190500</xdr:rowOff>
    </xdr:from>
    <xdr:to>
      <xdr:col>31</xdr:col>
      <xdr:colOff>219075</xdr:colOff>
      <xdr:row>59</xdr:row>
      <xdr:rowOff>161925</xdr:rowOff>
    </xdr:to>
    <xdr:sp macro="" textlink="">
      <xdr:nvSpPr>
        <xdr:cNvPr id="836" name="AutoShape 43" descr="PDF">
          <a:hlinkClick xmlns:r="http://schemas.openxmlformats.org/officeDocument/2006/relationships" r:id="rId43" tgtFrame="_blank"/>
        </xdr:cNvPr>
        <xdr:cNvSpPr>
          <a:spLocks noChangeAspect="1" noChangeArrowheads="1"/>
        </xdr:cNvSpPr>
      </xdr:nvSpPr>
      <xdr:spPr bwMode="auto">
        <a:xfrm>
          <a:off x="3562350" y="9982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59</xdr:row>
      <xdr:rowOff>228600</xdr:rowOff>
    </xdr:from>
    <xdr:to>
      <xdr:col>31</xdr:col>
      <xdr:colOff>219075</xdr:colOff>
      <xdr:row>60</xdr:row>
      <xdr:rowOff>200025</xdr:rowOff>
    </xdr:to>
    <xdr:sp macro="" textlink="">
      <xdr:nvSpPr>
        <xdr:cNvPr id="837" name="AutoShape 44" descr="PDF">
          <a:hlinkClick xmlns:r="http://schemas.openxmlformats.org/officeDocument/2006/relationships" r:id="rId44" tgtFrame="_blank"/>
        </xdr:cNvPr>
        <xdr:cNvSpPr>
          <a:spLocks noChangeAspect="1" noChangeArrowheads="1"/>
        </xdr:cNvSpPr>
      </xdr:nvSpPr>
      <xdr:spPr bwMode="auto">
        <a:xfrm>
          <a:off x="3562350" y="10191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60</xdr:row>
      <xdr:rowOff>266700</xdr:rowOff>
    </xdr:from>
    <xdr:to>
      <xdr:col>31</xdr:col>
      <xdr:colOff>219075</xdr:colOff>
      <xdr:row>61</xdr:row>
      <xdr:rowOff>219075</xdr:rowOff>
    </xdr:to>
    <xdr:sp macro="" textlink="">
      <xdr:nvSpPr>
        <xdr:cNvPr id="838" name="AutoShape 45" descr="PDF">
          <a:hlinkClick xmlns:r="http://schemas.openxmlformats.org/officeDocument/2006/relationships" r:id="rId45" tgtFrame="_blank"/>
        </xdr:cNvPr>
        <xdr:cNvSpPr>
          <a:spLocks noChangeAspect="1" noChangeArrowheads="1"/>
        </xdr:cNvSpPr>
      </xdr:nvSpPr>
      <xdr:spPr bwMode="auto">
        <a:xfrm>
          <a:off x="3562350" y="10391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61</xdr:row>
      <xdr:rowOff>304800</xdr:rowOff>
    </xdr:from>
    <xdr:to>
      <xdr:col>31</xdr:col>
      <xdr:colOff>219075</xdr:colOff>
      <xdr:row>62</xdr:row>
      <xdr:rowOff>219075</xdr:rowOff>
    </xdr:to>
    <xdr:sp macro="" textlink="">
      <xdr:nvSpPr>
        <xdr:cNvPr id="839" name="AutoShape 46" descr="PDF">
          <a:hlinkClick xmlns:r="http://schemas.openxmlformats.org/officeDocument/2006/relationships" r:id="rId46" tgtFrame="_blank"/>
        </xdr:cNvPr>
        <xdr:cNvSpPr>
          <a:spLocks noChangeAspect="1" noChangeArrowheads="1"/>
        </xdr:cNvSpPr>
      </xdr:nvSpPr>
      <xdr:spPr bwMode="auto">
        <a:xfrm>
          <a:off x="3562350" y="10591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63</xdr:row>
      <xdr:rowOff>9525</xdr:rowOff>
    </xdr:from>
    <xdr:to>
      <xdr:col>31</xdr:col>
      <xdr:colOff>219075</xdr:colOff>
      <xdr:row>63</xdr:row>
      <xdr:rowOff>228600</xdr:rowOff>
    </xdr:to>
    <xdr:sp macro="" textlink="">
      <xdr:nvSpPr>
        <xdr:cNvPr id="840" name="AutoShape 47" descr="PDF">
          <a:hlinkClick xmlns:r="http://schemas.openxmlformats.org/officeDocument/2006/relationships" r:id="rId47" tgtFrame="_blank"/>
        </xdr:cNvPr>
        <xdr:cNvSpPr>
          <a:spLocks noChangeAspect="1" noChangeArrowheads="1"/>
        </xdr:cNvSpPr>
      </xdr:nvSpPr>
      <xdr:spPr bwMode="auto">
        <a:xfrm>
          <a:off x="3562350" y="10801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64</xdr:row>
      <xdr:rowOff>0</xdr:rowOff>
    </xdr:from>
    <xdr:to>
      <xdr:col>31</xdr:col>
      <xdr:colOff>219075</xdr:colOff>
      <xdr:row>64</xdr:row>
      <xdr:rowOff>219075</xdr:rowOff>
    </xdr:to>
    <xdr:sp macro="" textlink="">
      <xdr:nvSpPr>
        <xdr:cNvPr id="841" name="AutoShape 48" descr="PDF">
          <a:hlinkClick xmlns:r="http://schemas.openxmlformats.org/officeDocument/2006/relationships" r:id="rId48" tgtFrame="_blank"/>
        </xdr:cNvPr>
        <xdr:cNvSpPr>
          <a:spLocks noChangeAspect="1" noChangeArrowheads="1"/>
        </xdr:cNvSpPr>
      </xdr:nvSpPr>
      <xdr:spPr bwMode="auto">
        <a:xfrm>
          <a:off x="3562350" y="11039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64</xdr:row>
      <xdr:rowOff>85725</xdr:rowOff>
    </xdr:from>
    <xdr:to>
      <xdr:col>31</xdr:col>
      <xdr:colOff>219075</xdr:colOff>
      <xdr:row>65</xdr:row>
      <xdr:rowOff>57150</xdr:rowOff>
    </xdr:to>
    <xdr:sp macro="" textlink="">
      <xdr:nvSpPr>
        <xdr:cNvPr id="842" name="AutoShape 49" descr="PDF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 bwMode="auto">
        <a:xfrm>
          <a:off x="3562350" y="11277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65</xdr:row>
      <xdr:rowOff>0</xdr:rowOff>
    </xdr:from>
    <xdr:to>
      <xdr:col>31</xdr:col>
      <xdr:colOff>219075</xdr:colOff>
      <xdr:row>65</xdr:row>
      <xdr:rowOff>219075</xdr:rowOff>
    </xdr:to>
    <xdr:sp macro="" textlink="">
      <xdr:nvSpPr>
        <xdr:cNvPr id="843" name="AutoShape 50" descr="PDF">
          <a:hlinkClick xmlns:r="http://schemas.openxmlformats.org/officeDocument/2006/relationships" r:id="rId50" tgtFrame="_blank"/>
        </xdr:cNvPr>
        <xdr:cNvSpPr>
          <a:spLocks noChangeAspect="1" noChangeArrowheads="1"/>
        </xdr:cNvSpPr>
      </xdr:nvSpPr>
      <xdr:spPr bwMode="auto">
        <a:xfrm>
          <a:off x="3562350" y="11515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65</xdr:row>
      <xdr:rowOff>161925</xdr:rowOff>
    </xdr:from>
    <xdr:to>
      <xdr:col>31</xdr:col>
      <xdr:colOff>219075</xdr:colOff>
      <xdr:row>66</xdr:row>
      <xdr:rowOff>133350</xdr:rowOff>
    </xdr:to>
    <xdr:sp macro="" textlink="">
      <xdr:nvSpPr>
        <xdr:cNvPr id="844" name="AutoShape 51" descr="PDF">
          <a:hlinkClick xmlns:r="http://schemas.openxmlformats.org/officeDocument/2006/relationships" r:id="rId51" tgtFrame="_blank"/>
        </xdr:cNvPr>
        <xdr:cNvSpPr>
          <a:spLocks noChangeAspect="1" noChangeArrowheads="1"/>
        </xdr:cNvSpPr>
      </xdr:nvSpPr>
      <xdr:spPr bwMode="auto">
        <a:xfrm>
          <a:off x="3562350" y="11753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66</xdr:row>
      <xdr:rowOff>200025</xdr:rowOff>
    </xdr:from>
    <xdr:to>
      <xdr:col>31</xdr:col>
      <xdr:colOff>219075</xdr:colOff>
      <xdr:row>67</xdr:row>
      <xdr:rowOff>171450</xdr:rowOff>
    </xdr:to>
    <xdr:sp macro="" textlink="">
      <xdr:nvSpPr>
        <xdr:cNvPr id="845" name="AutoShape 52" descr="PDF">
          <a:hlinkClick xmlns:r="http://schemas.openxmlformats.org/officeDocument/2006/relationships" r:id="rId52" tgtFrame="_blank"/>
        </xdr:cNvPr>
        <xdr:cNvSpPr>
          <a:spLocks noChangeAspect="1" noChangeArrowheads="1"/>
        </xdr:cNvSpPr>
      </xdr:nvSpPr>
      <xdr:spPr bwMode="auto">
        <a:xfrm>
          <a:off x="3562350" y="11991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67</xdr:row>
      <xdr:rowOff>238125</xdr:rowOff>
    </xdr:from>
    <xdr:to>
      <xdr:col>31</xdr:col>
      <xdr:colOff>219075</xdr:colOff>
      <xdr:row>68</xdr:row>
      <xdr:rowOff>209550</xdr:rowOff>
    </xdr:to>
    <xdr:sp macro="" textlink="">
      <xdr:nvSpPr>
        <xdr:cNvPr id="846" name="AutoShape 53" descr="PDF">
          <a:hlinkClick xmlns:r="http://schemas.openxmlformats.org/officeDocument/2006/relationships" r:id="rId53" tgtFrame="_blank"/>
        </xdr:cNvPr>
        <xdr:cNvSpPr>
          <a:spLocks noChangeAspect="1" noChangeArrowheads="1"/>
        </xdr:cNvSpPr>
      </xdr:nvSpPr>
      <xdr:spPr bwMode="auto">
        <a:xfrm>
          <a:off x="3562350" y="12192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68</xdr:row>
      <xdr:rowOff>0</xdr:rowOff>
    </xdr:from>
    <xdr:to>
      <xdr:col>31</xdr:col>
      <xdr:colOff>219075</xdr:colOff>
      <xdr:row>68</xdr:row>
      <xdr:rowOff>219075</xdr:rowOff>
    </xdr:to>
    <xdr:sp macro="" textlink="">
      <xdr:nvSpPr>
        <xdr:cNvPr id="847" name="AutoShape 54" descr="PDF">
          <a:hlinkClick xmlns:r="http://schemas.openxmlformats.org/officeDocument/2006/relationships" r:id="rId54" tgtFrame="_blank"/>
        </xdr:cNvPr>
        <xdr:cNvSpPr>
          <a:spLocks noChangeAspect="1" noChangeArrowheads="1"/>
        </xdr:cNvSpPr>
      </xdr:nvSpPr>
      <xdr:spPr bwMode="auto">
        <a:xfrm>
          <a:off x="3562350" y="12392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68</xdr:row>
      <xdr:rowOff>314325</xdr:rowOff>
    </xdr:from>
    <xdr:to>
      <xdr:col>31</xdr:col>
      <xdr:colOff>219075</xdr:colOff>
      <xdr:row>69</xdr:row>
      <xdr:rowOff>219075</xdr:rowOff>
    </xdr:to>
    <xdr:sp macro="" textlink="">
      <xdr:nvSpPr>
        <xdr:cNvPr id="848" name="AutoShape 55" descr="PDF">
          <a:hlinkClick xmlns:r="http://schemas.openxmlformats.org/officeDocument/2006/relationships" r:id="rId55" tgtFrame="_blank"/>
        </xdr:cNvPr>
        <xdr:cNvSpPr>
          <a:spLocks noChangeAspect="1" noChangeArrowheads="1"/>
        </xdr:cNvSpPr>
      </xdr:nvSpPr>
      <xdr:spPr bwMode="auto">
        <a:xfrm>
          <a:off x="3562350" y="12592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70</xdr:row>
      <xdr:rowOff>19050</xdr:rowOff>
    </xdr:from>
    <xdr:to>
      <xdr:col>31</xdr:col>
      <xdr:colOff>219075</xdr:colOff>
      <xdr:row>70</xdr:row>
      <xdr:rowOff>238125</xdr:rowOff>
    </xdr:to>
    <xdr:sp macro="" textlink="">
      <xdr:nvSpPr>
        <xdr:cNvPr id="849" name="AutoShape 56" descr="PDF">
          <a:hlinkClick xmlns:r="http://schemas.openxmlformats.org/officeDocument/2006/relationships" r:id="rId56" tgtFrame="_blank"/>
        </xdr:cNvPr>
        <xdr:cNvSpPr>
          <a:spLocks noChangeAspect="1" noChangeArrowheads="1"/>
        </xdr:cNvSpPr>
      </xdr:nvSpPr>
      <xdr:spPr bwMode="auto">
        <a:xfrm>
          <a:off x="3562350" y="12811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71</xdr:row>
      <xdr:rowOff>57150</xdr:rowOff>
    </xdr:from>
    <xdr:to>
      <xdr:col>31</xdr:col>
      <xdr:colOff>219075</xdr:colOff>
      <xdr:row>72</xdr:row>
      <xdr:rowOff>28575</xdr:rowOff>
    </xdr:to>
    <xdr:sp macro="" textlink="">
      <xdr:nvSpPr>
        <xdr:cNvPr id="850" name="AutoShape 57" descr="PDF">
          <a:hlinkClick xmlns:r="http://schemas.openxmlformats.org/officeDocument/2006/relationships" r:id="rId57" tgtFrame="_blank"/>
        </xdr:cNvPr>
        <xdr:cNvSpPr>
          <a:spLocks noChangeAspect="1" noChangeArrowheads="1"/>
        </xdr:cNvSpPr>
      </xdr:nvSpPr>
      <xdr:spPr bwMode="auto">
        <a:xfrm>
          <a:off x="3562350" y="13049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72</xdr:row>
      <xdr:rowOff>95250</xdr:rowOff>
    </xdr:from>
    <xdr:to>
      <xdr:col>31</xdr:col>
      <xdr:colOff>219075</xdr:colOff>
      <xdr:row>73</xdr:row>
      <xdr:rowOff>66675</xdr:rowOff>
    </xdr:to>
    <xdr:sp macro="" textlink="">
      <xdr:nvSpPr>
        <xdr:cNvPr id="851" name="AutoShape 58" descr="PDF">
          <a:hlinkClick xmlns:r="http://schemas.openxmlformats.org/officeDocument/2006/relationships" r:id="rId58" tgtFrame="_blank"/>
        </xdr:cNvPr>
        <xdr:cNvSpPr>
          <a:spLocks noChangeAspect="1" noChangeArrowheads="1"/>
        </xdr:cNvSpPr>
      </xdr:nvSpPr>
      <xdr:spPr bwMode="auto">
        <a:xfrm>
          <a:off x="3562350" y="13287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73</xdr:row>
      <xdr:rowOff>133350</xdr:rowOff>
    </xdr:from>
    <xdr:to>
      <xdr:col>31</xdr:col>
      <xdr:colOff>219075</xdr:colOff>
      <xdr:row>74</xdr:row>
      <xdr:rowOff>104775</xdr:rowOff>
    </xdr:to>
    <xdr:sp macro="" textlink="">
      <xdr:nvSpPr>
        <xdr:cNvPr id="852" name="AutoShape 59" descr="PDF">
          <a:hlinkClick xmlns:r="http://schemas.openxmlformats.org/officeDocument/2006/relationships" r:id="rId59" tgtFrame="_blank"/>
        </xdr:cNvPr>
        <xdr:cNvSpPr>
          <a:spLocks noChangeAspect="1" noChangeArrowheads="1"/>
        </xdr:cNvSpPr>
      </xdr:nvSpPr>
      <xdr:spPr bwMode="auto">
        <a:xfrm>
          <a:off x="3562350" y="13525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74</xdr:row>
      <xdr:rowOff>171450</xdr:rowOff>
    </xdr:from>
    <xdr:to>
      <xdr:col>31</xdr:col>
      <xdr:colOff>219075</xdr:colOff>
      <xdr:row>75</xdr:row>
      <xdr:rowOff>142875</xdr:rowOff>
    </xdr:to>
    <xdr:sp macro="" textlink="">
      <xdr:nvSpPr>
        <xdr:cNvPr id="853" name="AutoShape 60" descr="PDF">
          <a:hlinkClick xmlns:r="http://schemas.openxmlformats.org/officeDocument/2006/relationships" r:id="rId60" tgtFrame="_blank"/>
        </xdr:cNvPr>
        <xdr:cNvSpPr>
          <a:spLocks noChangeAspect="1" noChangeArrowheads="1"/>
        </xdr:cNvSpPr>
      </xdr:nvSpPr>
      <xdr:spPr bwMode="auto">
        <a:xfrm>
          <a:off x="3562350" y="13763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75</xdr:row>
      <xdr:rowOff>209550</xdr:rowOff>
    </xdr:from>
    <xdr:to>
      <xdr:col>31</xdr:col>
      <xdr:colOff>219075</xdr:colOff>
      <xdr:row>76</xdr:row>
      <xdr:rowOff>180975</xdr:rowOff>
    </xdr:to>
    <xdr:sp macro="" textlink="">
      <xdr:nvSpPr>
        <xdr:cNvPr id="854" name="AutoShape 61" descr="PDF">
          <a:hlinkClick xmlns:r="http://schemas.openxmlformats.org/officeDocument/2006/relationships" r:id="rId61" tgtFrame="_blank"/>
        </xdr:cNvPr>
        <xdr:cNvSpPr>
          <a:spLocks noChangeAspect="1" noChangeArrowheads="1"/>
        </xdr:cNvSpPr>
      </xdr:nvSpPr>
      <xdr:spPr bwMode="auto">
        <a:xfrm>
          <a:off x="3562350" y="13992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76</xdr:row>
      <xdr:rowOff>247650</xdr:rowOff>
    </xdr:from>
    <xdr:to>
      <xdr:col>31</xdr:col>
      <xdr:colOff>219075</xdr:colOff>
      <xdr:row>77</xdr:row>
      <xdr:rowOff>219075</xdr:rowOff>
    </xdr:to>
    <xdr:sp macro="" textlink="">
      <xdr:nvSpPr>
        <xdr:cNvPr id="855" name="AutoShape 62" descr="PDF">
          <a:hlinkClick xmlns:r="http://schemas.openxmlformats.org/officeDocument/2006/relationships" r:id="rId62" tgtFrame="_blank"/>
        </xdr:cNvPr>
        <xdr:cNvSpPr>
          <a:spLocks noChangeAspect="1" noChangeArrowheads="1"/>
        </xdr:cNvSpPr>
      </xdr:nvSpPr>
      <xdr:spPr bwMode="auto">
        <a:xfrm>
          <a:off x="3562350" y="14192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77</xdr:row>
      <xdr:rowOff>0</xdr:rowOff>
    </xdr:from>
    <xdr:to>
      <xdr:col>31</xdr:col>
      <xdr:colOff>219075</xdr:colOff>
      <xdr:row>77</xdr:row>
      <xdr:rowOff>219075</xdr:rowOff>
    </xdr:to>
    <xdr:sp macro="" textlink="">
      <xdr:nvSpPr>
        <xdr:cNvPr id="856" name="AutoShape 63" descr="PDF">
          <a:hlinkClick xmlns:r="http://schemas.openxmlformats.org/officeDocument/2006/relationships" r:id="rId63" tgtFrame="_blank"/>
        </xdr:cNvPr>
        <xdr:cNvSpPr>
          <a:spLocks noChangeAspect="1" noChangeArrowheads="1"/>
        </xdr:cNvSpPr>
      </xdr:nvSpPr>
      <xdr:spPr bwMode="auto">
        <a:xfrm>
          <a:off x="3562350" y="14392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77</xdr:row>
      <xdr:rowOff>323850</xdr:rowOff>
    </xdr:from>
    <xdr:to>
      <xdr:col>31</xdr:col>
      <xdr:colOff>219075</xdr:colOff>
      <xdr:row>78</xdr:row>
      <xdr:rowOff>219075</xdr:rowOff>
    </xdr:to>
    <xdr:sp macro="" textlink="">
      <xdr:nvSpPr>
        <xdr:cNvPr id="857" name="AutoShape 64" descr="PDF">
          <a:hlinkClick xmlns:r="http://schemas.openxmlformats.org/officeDocument/2006/relationships" r:id="rId64" tgtFrame="_blank"/>
        </xdr:cNvPr>
        <xdr:cNvSpPr>
          <a:spLocks noChangeAspect="1" noChangeArrowheads="1"/>
        </xdr:cNvSpPr>
      </xdr:nvSpPr>
      <xdr:spPr bwMode="auto">
        <a:xfrm>
          <a:off x="3562350" y="14592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79</xdr:row>
      <xdr:rowOff>28575</xdr:rowOff>
    </xdr:from>
    <xdr:to>
      <xdr:col>31</xdr:col>
      <xdr:colOff>219075</xdr:colOff>
      <xdr:row>80</xdr:row>
      <xdr:rowOff>0</xdr:rowOff>
    </xdr:to>
    <xdr:sp macro="" textlink="">
      <xdr:nvSpPr>
        <xdr:cNvPr id="858" name="AutoShape 65" descr="PDF">
          <a:hlinkClick xmlns:r="http://schemas.openxmlformats.org/officeDocument/2006/relationships" r:id="rId65" tgtFrame="_blank"/>
        </xdr:cNvPr>
        <xdr:cNvSpPr>
          <a:spLocks noChangeAspect="1" noChangeArrowheads="1"/>
        </xdr:cNvSpPr>
      </xdr:nvSpPr>
      <xdr:spPr bwMode="auto">
        <a:xfrm>
          <a:off x="3562350" y="14820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80</xdr:row>
      <xdr:rowOff>66675</xdr:rowOff>
    </xdr:from>
    <xdr:to>
      <xdr:col>31</xdr:col>
      <xdr:colOff>219075</xdr:colOff>
      <xdr:row>81</xdr:row>
      <xdr:rowOff>38100</xdr:rowOff>
    </xdr:to>
    <xdr:sp macro="" textlink="">
      <xdr:nvSpPr>
        <xdr:cNvPr id="859" name="AutoShape 66" descr="PDF">
          <a:hlinkClick xmlns:r="http://schemas.openxmlformats.org/officeDocument/2006/relationships" r:id="rId66" tgtFrame="_blank"/>
        </xdr:cNvPr>
        <xdr:cNvSpPr>
          <a:spLocks noChangeAspect="1" noChangeArrowheads="1"/>
        </xdr:cNvSpPr>
      </xdr:nvSpPr>
      <xdr:spPr bwMode="auto">
        <a:xfrm>
          <a:off x="3562350" y="15059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81</xdr:row>
      <xdr:rowOff>104775</xdr:rowOff>
    </xdr:from>
    <xdr:to>
      <xdr:col>31</xdr:col>
      <xdr:colOff>219075</xdr:colOff>
      <xdr:row>82</xdr:row>
      <xdr:rowOff>76200</xdr:rowOff>
    </xdr:to>
    <xdr:sp macro="" textlink="">
      <xdr:nvSpPr>
        <xdr:cNvPr id="860" name="AutoShape 67" descr="PDF">
          <a:hlinkClick xmlns:r="http://schemas.openxmlformats.org/officeDocument/2006/relationships" r:id="rId67" tgtFrame="_blank"/>
        </xdr:cNvPr>
        <xdr:cNvSpPr>
          <a:spLocks noChangeAspect="1" noChangeArrowheads="1"/>
        </xdr:cNvSpPr>
      </xdr:nvSpPr>
      <xdr:spPr bwMode="auto">
        <a:xfrm>
          <a:off x="3562350" y="15297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82</xdr:row>
      <xdr:rowOff>142875</xdr:rowOff>
    </xdr:from>
    <xdr:to>
      <xdr:col>31</xdr:col>
      <xdr:colOff>219075</xdr:colOff>
      <xdr:row>83</xdr:row>
      <xdr:rowOff>114300</xdr:rowOff>
    </xdr:to>
    <xdr:sp macro="" textlink="">
      <xdr:nvSpPr>
        <xdr:cNvPr id="861" name="AutoShape 68" descr="PDF">
          <a:hlinkClick xmlns:r="http://schemas.openxmlformats.org/officeDocument/2006/relationships" r:id="rId68" tgtFrame="_blank"/>
        </xdr:cNvPr>
        <xdr:cNvSpPr>
          <a:spLocks noChangeAspect="1" noChangeArrowheads="1"/>
        </xdr:cNvSpPr>
      </xdr:nvSpPr>
      <xdr:spPr bwMode="auto">
        <a:xfrm>
          <a:off x="3562350" y="15535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83</xdr:row>
      <xdr:rowOff>180975</xdr:rowOff>
    </xdr:from>
    <xdr:to>
      <xdr:col>31</xdr:col>
      <xdr:colOff>219075</xdr:colOff>
      <xdr:row>84</xdr:row>
      <xdr:rowOff>152400</xdr:rowOff>
    </xdr:to>
    <xdr:sp macro="" textlink="">
      <xdr:nvSpPr>
        <xdr:cNvPr id="862" name="AutoShape 69" descr="PDF">
          <a:hlinkClick xmlns:r="http://schemas.openxmlformats.org/officeDocument/2006/relationships" r:id="rId69" tgtFrame="_blank"/>
        </xdr:cNvPr>
        <xdr:cNvSpPr>
          <a:spLocks noChangeAspect="1" noChangeArrowheads="1"/>
        </xdr:cNvSpPr>
      </xdr:nvSpPr>
      <xdr:spPr bwMode="auto">
        <a:xfrm>
          <a:off x="3562350" y="15773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84</xdr:row>
      <xdr:rowOff>219075</xdr:rowOff>
    </xdr:from>
    <xdr:to>
      <xdr:col>31</xdr:col>
      <xdr:colOff>219075</xdr:colOff>
      <xdr:row>85</xdr:row>
      <xdr:rowOff>190500</xdr:rowOff>
    </xdr:to>
    <xdr:sp macro="" textlink="">
      <xdr:nvSpPr>
        <xdr:cNvPr id="863" name="AutoShape 70" descr="PDF">
          <a:hlinkClick xmlns:r="http://schemas.openxmlformats.org/officeDocument/2006/relationships" r:id="rId70" tgtFrame="_blank"/>
        </xdr:cNvPr>
        <xdr:cNvSpPr>
          <a:spLocks noChangeAspect="1" noChangeArrowheads="1"/>
        </xdr:cNvSpPr>
      </xdr:nvSpPr>
      <xdr:spPr bwMode="auto">
        <a:xfrm>
          <a:off x="3562350" y="15992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85</xdr:row>
      <xdr:rowOff>257175</xdr:rowOff>
    </xdr:from>
    <xdr:to>
      <xdr:col>31</xdr:col>
      <xdr:colOff>219075</xdr:colOff>
      <xdr:row>86</xdr:row>
      <xdr:rowOff>219075</xdr:rowOff>
    </xdr:to>
    <xdr:sp macro="" textlink="">
      <xdr:nvSpPr>
        <xdr:cNvPr id="864" name="AutoShape 71" descr="PDF">
          <a:hlinkClick xmlns:r="http://schemas.openxmlformats.org/officeDocument/2006/relationships" r:id="rId71" tgtFrame="_blank"/>
        </xdr:cNvPr>
        <xdr:cNvSpPr>
          <a:spLocks noChangeAspect="1" noChangeArrowheads="1"/>
        </xdr:cNvSpPr>
      </xdr:nvSpPr>
      <xdr:spPr bwMode="auto">
        <a:xfrm>
          <a:off x="3562350" y="16192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86</xdr:row>
      <xdr:rowOff>295275</xdr:rowOff>
    </xdr:from>
    <xdr:to>
      <xdr:col>31</xdr:col>
      <xdr:colOff>219075</xdr:colOff>
      <xdr:row>87</xdr:row>
      <xdr:rowOff>219075</xdr:rowOff>
    </xdr:to>
    <xdr:sp macro="" textlink="">
      <xdr:nvSpPr>
        <xdr:cNvPr id="865" name="AutoShape 72" descr="PDF">
          <a:hlinkClick xmlns:r="http://schemas.openxmlformats.org/officeDocument/2006/relationships" r:id="rId72" tgtFrame="_blank"/>
        </xdr:cNvPr>
        <xdr:cNvSpPr>
          <a:spLocks noChangeAspect="1" noChangeArrowheads="1"/>
        </xdr:cNvSpPr>
      </xdr:nvSpPr>
      <xdr:spPr bwMode="auto">
        <a:xfrm>
          <a:off x="3562350" y="16392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88</xdr:row>
      <xdr:rowOff>0</xdr:rowOff>
    </xdr:from>
    <xdr:to>
      <xdr:col>31</xdr:col>
      <xdr:colOff>219075</xdr:colOff>
      <xdr:row>88</xdr:row>
      <xdr:rowOff>219075</xdr:rowOff>
    </xdr:to>
    <xdr:sp macro="" textlink="">
      <xdr:nvSpPr>
        <xdr:cNvPr id="866" name="AutoShape 73" descr="PDF">
          <a:hlinkClick xmlns:r="http://schemas.openxmlformats.org/officeDocument/2006/relationships" r:id="rId73" tgtFrame="_blank"/>
        </xdr:cNvPr>
        <xdr:cNvSpPr>
          <a:spLocks noChangeAspect="1" noChangeArrowheads="1"/>
        </xdr:cNvSpPr>
      </xdr:nvSpPr>
      <xdr:spPr bwMode="auto">
        <a:xfrm>
          <a:off x="3562350" y="16592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89</xdr:row>
      <xdr:rowOff>38100</xdr:rowOff>
    </xdr:from>
    <xdr:to>
      <xdr:col>31</xdr:col>
      <xdr:colOff>219075</xdr:colOff>
      <xdr:row>90</xdr:row>
      <xdr:rowOff>9525</xdr:rowOff>
    </xdr:to>
    <xdr:sp macro="" textlink="">
      <xdr:nvSpPr>
        <xdr:cNvPr id="86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830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90</xdr:row>
      <xdr:rowOff>76200</xdr:rowOff>
    </xdr:from>
    <xdr:to>
      <xdr:col>31</xdr:col>
      <xdr:colOff>219075</xdr:colOff>
      <xdr:row>91</xdr:row>
      <xdr:rowOff>47625</xdr:rowOff>
    </xdr:to>
    <xdr:sp macro="" textlink="">
      <xdr:nvSpPr>
        <xdr:cNvPr id="86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7068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31</xdr:col>
      <xdr:colOff>0</xdr:colOff>
      <xdr:row>10</xdr:row>
      <xdr:rowOff>38100</xdr:rowOff>
    </xdr:from>
    <xdr:ext cx="219075" cy="219075"/>
    <xdr:sp macro="" textlink="">
      <xdr:nvSpPr>
        <xdr:cNvPr id="86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11</xdr:row>
      <xdr:rowOff>76200</xdr:rowOff>
    </xdr:from>
    <xdr:ext cx="219075" cy="219075"/>
    <xdr:sp macro="" textlink="">
      <xdr:nvSpPr>
        <xdr:cNvPr id="87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66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11</xdr:row>
      <xdr:rowOff>38100</xdr:rowOff>
    </xdr:from>
    <xdr:ext cx="219075" cy="219075"/>
    <xdr:sp macro="" textlink="">
      <xdr:nvSpPr>
        <xdr:cNvPr id="87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28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12</xdr:row>
      <xdr:rowOff>76200</xdr:rowOff>
    </xdr:from>
    <xdr:ext cx="219075" cy="219075"/>
    <xdr:sp macro="" textlink="">
      <xdr:nvSpPr>
        <xdr:cNvPr id="87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66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12</xdr:row>
      <xdr:rowOff>38100</xdr:rowOff>
    </xdr:from>
    <xdr:ext cx="219075" cy="219075"/>
    <xdr:sp macro="" textlink="">
      <xdr:nvSpPr>
        <xdr:cNvPr id="87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28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13</xdr:row>
      <xdr:rowOff>76200</xdr:rowOff>
    </xdr:from>
    <xdr:ext cx="219075" cy="219075"/>
    <xdr:sp macro="" textlink="">
      <xdr:nvSpPr>
        <xdr:cNvPr id="87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66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13</xdr:row>
      <xdr:rowOff>38100</xdr:rowOff>
    </xdr:from>
    <xdr:ext cx="219075" cy="219075"/>
    <xdr:sp macro="" textlink="">
      <xdr:nvSpPr>
        <xdr:cNvPr id="87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28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14</xdr:row>
      <xdr:rowOff>76200</xdr:rowOff>
    </xdr:from>
    <xdr:ext cx="219075" cy="219075"/>
    <xdr:sp macro="" textlink="">
      <xdr:nvSpPr>
        <xdr:cNvPr id="87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66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14</xdr:row>
      <xdr:rowOff>38100</xdr:rowOff>
    </xdr:from>
    <xdr:ext cx="219075" cy="219075"/>
    <xdr:sp macro="" textlink="">
      <xdr:nvSpPr>
        <xdr:cNvPr id="87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28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15</xdr:row>
      <xdr:rowOff>76200</xdr:rowOff>
    </xdr:from>
    <xdr:ext cx="219075" cy="219075"/>
    <xdr:sp macro="" textlink="">
      <xdr:nvSpPr>
        <xdr:cNvPr id="87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66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15</xdr:row>
      <xdr:rowOff>38100</xdr:rowOff>
    </xdr:from>
    <xdr:ext cx="219075" cy="219075"/>
    <xdr:sp macro="" textlink="">
      <xdr:nvSpPr>
        <xdr:cNvPr id="87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28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16</xdr:row>
      <xdr:rowOff>76200</xdr:rowOff>
    </xdr:from>
    <xdr:ext cx="219075" cy="219075"/>
    <xdr:sp macro="" textlink="">
      <xdr:nvSpPr>
        <xdr:cNvPr id="88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66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16</xdr:row>
      <xdr:rowOff>38100</xdr:rowOff>
    </xdr:from>
    <xdr:ext cx="219075" cy="219075"/>
    <xdr:sp macro="" textlink="">
      <xdr:nvSpPr>
        <xdr:cNvPr id="88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28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17</xdr:row>
      <xdr:rowOff>76200</xdr:rowOff>
    </xdr:from>
    <xdr:ext cx="219075" cy="219075"/>
    <xdr:sp macro="" textlink="">
      <xdr:nvSpPr>
        <xdr:cNvPr id="88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66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17</xdr:row>
      <xdr:rowOff>38100</xdr:rowOff>
    </xdr:from>
    <xdr:ext cx="219075" cy="219075"/>
    <xdr:sp macro="" textlink="">
      <xdr:nvSpPr>
        <xdr:cNvPr id="88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28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18</xdr:row>
      <xdr:rowOff>76200</xdr:rowOff>
    </xdr:from>
    <xdr:ext cx="219075" cy="219075"/>
    <xdr:sp macro="" textlink="">
      <xdr:nvSpPr>
        <xdr:cNvPr id="88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866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18</xdr:row>
      <xdr:rowOff>38100</xdr:rowOff>
    </xdr:from>
    <xdr:ext cx="219075" cy="219075"/>
    <xdr:sp macro="" textlink="">
      <xdr:nvSpPr>
        <xdr:cNvPr id="88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828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19</xdr:row>
      <xdr:rowOff>76200</xdr:rowOff>
    </xdr:from>
    <xdr:ext cx="219075" cy="219075"/>
    <xdr:sp macro="" textlink="">
      <xdr:nvSpPr>
        <xdr:cNvPr id="88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066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19</xdr:row>
      <xdr:rowOff>38100</xdr:rowOff>
    </xdr:from>
    <xdr:ext cx="219075" cy="219075"/>
    <xdr:sp macro="" textlink="">
      <xdr:nvSpPr>
        <xdr:cNvPr id="88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028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20</xdr:row>
      <xdr:rowOff>76200</xdr:rowOff>
    </xdr:from>
    <xdr:ext cx="219075" cy="219075"/>
    <xdr:sp macro="" textlink="">
      <xdr:nvSpPr>
        <xdr:cNvPr id="88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266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20</xdr:row>
      <xdr:rowOff>38100</xdr:rowOff>
    </xdr:from>
    <xdr:ext cx="219075" cy="219075"/>
    <xdr:sp macro="" textlink="">
      <xdr:nvSpPr>
        <xdr:cNvPr id="88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228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</xdr:row>
      <xdr:rowOff>76200</xdr:rowOff>
    </xdr:from>
    <xdr:ext cx="219075" cy="219075"/>
    <xdr:sp macro="" textlink="">
      <xdr:nvSpPr>
        <xdr:cNvPr id="89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466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</xdr:row>
      <xdr:rowOff>38100</xdr:rowOff>
    </xdr:from>
    <xdr:ext cx="219075" cy="219075"/>
    <xdr:sp macro="" textlink="">
      <xdr:nvSpPr>
        <xdr:cNvPr id="89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428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22</xdr:row>
      <xdr:rowOff>76200</xdr:rowOff>
    </xdr:from>
    <xdr:ext cx="219075" cy="219075"/>
    <xdr:sp macro="" textlink="">
      <xdr:nvSpPr>
        <xdr:cNvPr id="89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667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22</xdr:row>
      <xdr:rowOff>38100</xdr:rowOff>
    </xdr:from>
    <xdr:ext cx="219075" cy="219075"/>
    <xdr:sp macro="" textlink="">
      <xdr:nvSpPr>
        <xdr:cNvPr id="89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628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23</xdr:row>
      <xdr:rowOff>76200</xdr:rowOff>
    </xdr:from>
    <xdr:ext cx="219075" cy="219075"/>
    <xdr:sp macro="" textlink="">
      <xdr:nvSpPr>
        <xdr:cNvPr id="89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867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23</xdr:row>
      <xdr:rowOff>38100</xdr:rowOff>
    </xdr:from>
    <xdr:ext cx="219075" cy="219075"/>
    <xdr:sp macro="" textlink="">
      <xdr:nvSpPr>
        <xdr:cNvPr id="89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828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24</xdr:row>
      <xdr:rowOff>76200</xdr:rowOff>
    </xdr:from>
    <xdr:ext cx="219075" cy="219075"/>
    <xdr:sp macro="" textlink="">
      <xdr:nvSpPr>
        <xdr:cNvPr id="89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067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24</xdr:row>
      <xdr:rowOff>38100</xdr:rowOff>
    </xdr:from>
    <xdr:ext cx="219075" cy="219075"/>
    <xdr:sp macro="" textlink="">
      <xdr:nvSpPr>
        <xdr:cNvPr id="89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028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25</xdr:row>
      <xdr:rowOff>76200</xdr:rowOff>
    </xdr:from>
    <xdr:ext cx="219075" cy="219075"/>
    <xdr:sp macro="" textlink="">
      <xdr:nvSpPr>
        <xdr:cNvPr id="89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267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25</xdr:row>
      <xdr:rowOff>38100</xdr:rowOff>
    </xdr:from>
    <xdr:ext cx="219075" cy="219075"/>
    <xdr:sp macro="" textlink="">
      <xdr:nvSpPr>
        <xdr:cNvPr id="89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228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26</xdr:row>
      <xdr:rowOff>76200</xdr:rowOff>
    </xdr:from>
    <xdr:ext cx="219075" cy="219075"/>
    <xdr:sp macro="" textlink="">
      <xdr:nvSpPr>
        <xdr:cNvPr id="90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467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26</xdr:row>
      <xdr:rowOff>38100</xdr:rowOff>
    </xdr:from>
    <xdr:ext cx="219075" cy="219075"/>
    <xdr:sp macro="" textlink="">
      <xdr:nvSpPr>
        <xdr:cNvPr id="90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429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27</xdr:row>
      <xdr:rowOff>76200</xdr:rowOff>
    </xdr:from>
    <xdr:ext cx="219075" cy="219075"/>
    <xdr:sp macro="" textlink="">
      <xdr:nvSpPr>
        <xdr:cNvPr id="90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667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27</xdr:row>
      <xdr:rowOff>38100</xdr:rowOff>
    </xdr:from>
    <xdr:ext cx="219075" cy="219075"/>
    <xdr:sp macro="" textlink="">
      <xdr:nvSpPr>
        <xdr:cNvPr id="90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629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28</xdr:row>
      <xdr:rowOff>76200</xdr:rowOff>
    </xdr:from>
    <xdr:ext cx="219075" cy="219075"/>
    <xdr:sp macro="" textlink="">
      <xdr:nvSpPr>
        <xdr:cNvPr id="90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867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28</xdr:row>
      <xdr:rowOff>38100</xdr:rowOff>
    </xdr:from>
    <xdr:ext cx="219075" cy="219075"/>
    <xdr:sp macro="" textlink="">
      <xdr:nvSpPr>
        <xdr:cNvPr id="90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829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29</xdr:row>
      <xdr:rowOff>76200</xdr:rowOff>
    </xdr:from>
    <xdr:ext cx="219075" cy="219075"/>
    <xdr:sp macro="" textlink="">
      <xdr:nvSpPr>
        <xdr:cNvPr id="90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067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29</xdr:row>
      <xdr:rowOff>38100</xdr:rowOff>
    </xdr:from>
    <xdr:ext cx="219075" cy="219075"/>
    <xdr:sp macro="" textlink="">
      <xdr:nvSpPr>
        <xdr:cNvPr id="90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029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30</xdr:row>
      <xdr:rowOff>76200</xdr:rowOff>
    </xdr:from>
    <xdr:ext cx="219075" cy="219075"/>
    <xdr:sp macro="" textlink="">
      <xdr:nvSpPr>
        <xdr:cNvPr id="90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267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30</xdr:row>
      <xdr:rowOff>38100</xdr:rowOff>
    </xdr:from>
    <xdr:ext cx="219075" cy="219075"/>
    <xdr:sp macro="" textlink="">
      <xdr:nvSpPr>
        <xdr:cNvPr id="90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229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31</xdr:row>
      <xdr:rowOff>76200</xdr:rowOff>
    </xdr:from>
    <xdr:ext cx="219075" cy="219075"/>
    <xdr:sp macro="" textlink="">
      <xdr:nvSpPr>
        <xdr:cNvPr id="91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467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31</xdr:row>
      <xdr:rowOff>38100</xdr:rowOff>
    </xdr:from>
    <xdr:ext cx="219075" cy="219075"/>
    <xdr:sp macro="" textlink="">
      <xdr:nvSpPr>
        <xdr:cNvPr id="91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429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32</xdr:row>
      <xdr:rowOff>76200</xdr:rowOff>
    </xdr:from>
    <xdr:ext cx="219075" cy="219075"/>
    <xdr:sp macro="" textlink="">
      <xdr:nvSpPr>
        <xdr:cNvPr id="91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667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32</xdr:row>
      <xdr:rowOff>38100</xdr:rowOff>
    </xdr:from>
    <xdr:ext cx="219075" cy="219075"/>
    <xdr:sp macro="" textlink="">
      <xdr:nvSpPr>
        <xdr:cNvPr id="91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629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33</xdr:row>
      <xdr:rowOff>76200</xdr:rowOff>
    </xdr:from>
    <xdr:ext cx="219075" cy="219075"/>
    <xdr:sp macro="" textlink="">
      <xdr:nvSpPr>
        <xdr:cNvPr id="91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867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33</xdr:row>
      <xdr:rowOff>38100</xdr:rowOff>
    </xdr:from>
    <xdr:ext cx="219075" cy="219075"/>
    <xdr:sp macro="" textlink="">
      <xdr:nvSpPr>
        <xdr:cNvPr id="91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829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34</xdr:row>
      <xdr:rowOff>76200</xdr:rowOff>
    </xdr:from>
    <xdr:ext cx="219075" cy="219075"/>
    <xdr:sp macro="" textlink="">
      <xdr:nvSpPr>
        <xdr:cNvPr id="91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067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34</xdr:row>
      <xdr:rowOff>38100</xdr:rowOff>
    </xdr:from>
    <xdr:ext cx="219075" cy="219075"/>
    <xdr:sp macro="" textlink="">
      <xdr:nvSpPr>
        <xdr:cNvPr id="91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029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35</xdr:row>
      <xdr:rowOff>76200</xdr:rowOff>
    </xdr:from>
    <xdr:ext cx="219075" cy="219075"/>
    <xdr:sp macro="" textlink="">
      <xdr:nvSpPr>
        <xdr:cNvPr id="91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267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35</xdr:row>
      <xdr:rowOff>38100</xdr:rowOff>
    </xdr:from>
    <xdr:ext cx="219075" cy="219075"/>
    <xdr:sp macro="" textlink="">
      <xdr:nvSpPr>
        <xdr:cNvPr id="91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229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36</xdr:row>
      <xdr:rowOff>76200</xdr:rowOff>
    </xdr:from>
    <xdr:ext cx="219075" cy="219075"/>
    <xdr:sp macro="" textlink="">
      <xdr:nvSpPr>
        <xdr:cNvPr id="92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467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36</xdr:row>
      <xdr:rowOff>38100</xdr:rowOff>
    </xdr:from>
    <xdr:ext cx="219075" cy="219075"/>
    <xdr:sp macro="" textlink="">
      <xdr:nvSpPr>
        <xdr:cNvPr id="92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429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37</xdr:row>
      <xdr:rowOff>76200</xdr:rowOff>
    </xdr:from>
    <xdr:ext cx="219075" cy="219075"/>
    <xdr:sp macro="" textlink="">
      <xdr:nvSpPr>
        <xdr:cNvPr id="92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667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37</xdr:row>
      <xdr:rowOff>38100</xdr:rowOff>
    </xdr:from>
    <xdr:ext cx="219075" cy="219075"/>
    <xdr:sp macro="" textlink="">
      <xdr:nvSpPr>
        <xdr:cNvPr id="92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629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38</xdr:row>
      <xdr:rowOff>76200</xdr:rowOff>
    </xdr:from>
    <xdr:ext cx="219075" cy="219075"/>
    <xdr:sp macro="" textlink="">
      <xdr:nvSpPr>
        <xdr:cNvPr id="92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867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38</xdr:row>
      <xdr:rowOff>38100</xdr:rowOff>
    </xdr:from>
    <xdr:ext cx="219075" cy="219075"/>
    <xdr:sp macro="" textlink="">
      <xdr:nvSpPr>
        <xdr:cNvPr id="92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829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39</xdr:row>
      <xdr:rowOff>76200</xdr:rowOff>
    </xdr:from>
    <xdr:ext cx="219075" cy="219075"/>
    <xdr:sp macro="" textlink="">
      <xdr:nvSpPr>
        <xdr:cNvPr id="92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067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39</xdr:row>
      <xdr:rowOff>38100</xdr:rowOff>
    </xdr:from>
    <xdr:ext cx="219075" cy="219075"/>
    <xdr:sp macro="" textlink="">
      <xdr:nvSpPr>
        <xdr:cNvPr id="92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029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40</xdr:row>
      <xdr:rowOff>76200</xdr:rowOff>
    </xdr:from>
    <xdr:ext cx="219075" cy="219075"/>
    <xdr:sp macro="" textlink="">
      <xdr:nvSpPr>
        <xdr:cNvPr id="92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267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40</xdr:row>
      <xdr:rowOff>38100</xdr:rowOff>
    </xdr:from>
    <xdr:ext cx="219075" cy="219075"/>
    <xdr:sp macro="" textlink="">
      <xdr:nvSpPr>
        <xdr:cNvPr id="92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229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41</xdr:row>
      <xdr:rowOff>76200</xdr:rowOff>
    </xdr:from>
    <xdr:ext cx="219075" cy="219075"/>
    <xdr:sp macro="" textlink="">
      <xdr:nvSpPr>
        <xdr:cNvPr id="93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467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41</xdr:row>
      <xdr:rowOff>38100</xdr:rowOff>
    </xdr:from>
    <xdr:ext cx="219075" cy="219075"/>
    <xdr:sp macro="" textlink="">
      <xdr:nvSpPr>
        <xdr:cNvPr id="93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429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42</xdr:row>
      <xdr:rowOff>76200</xdr:rowOff>
    </xdr:from>
    <xdr:ext cx="219075" cy="219075"/>
    <xdr:sp macro="" textlink="">
      <xdr:nvSpPr>
        <xdr:cNvPr id="93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667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42</xdr:row>
      <xdr:rowOff>38100</xdr:rowOff>
    </xdr:from>
    <xdr:ext cx="219075" cy="219075"/>
    <xdr:sp macro="" textlink="">
      <xdr:nvSpPr>
        <xdr:cNvPr id="93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629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43</xdr:row>
      <xdr:rowOff>76200</xdr:rowOff>
    </xdr:from>
    <xdr:ext cx="219075" cy="219075"/>
    <xdr:sp macro="" textlink="">
      <xdr:nvSpPr>
        <xdr:cNvPr id="93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867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43</xdr:row>
      <xdr:rowOff>38100</xdr:rowOff>
    </xdr:from>
    <xdr:ext cx="219075" cy="219075"/>
    <xdr:sp macro="" textlink="">
      <xdr:nvSpPr>
        <xdr:cNvPr id="93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829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44</xdr:row>
      <xdr:rowOff>76200</xdr:rowOff>
    </xdr:from>
    <xdr:ext cx="219075" cy="219075"/>
    <xdr:sp macro="" textlink="">
      <xdr:nvSpPr>
        <xdr:cNvPr id="93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067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44</xdr:row>
      <xdr:rowOff>38100</xdr:rowOff>
    </xdr:from>
    <xdr:ext cx="219075" cy="219075"/>
    <xdr:sp macro="" textlink="">
      <xdr:nvSpPr>
        <xdr:cNvPr id="93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029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45</xdr:row>
      <xdr:rowOff>76200</xdr:rowOff>
    </xdr:from>
    <xdr:ext cx="219075" cy="219075"/>
    <xdr:sp macro="" textlink="">
      <xdr:nvSpPr>
        <xdr:cNvPr id="93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267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45</xdr:row>
      <xdr:rowOff>38100</xdr:rowOff>
    </xdr:from>
    <xdr:ext cx="219075" cy="219075"/>
    <xdr:sp macro="" textlink="">
      <xdr:nvSpPr>
        <xdr:cNvPr id="93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229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46</xdr:row>
      <xdr:rowOff>76200</xdr:rowOff>
    </xdr:from>
    <xdr:ext cx="219075" cy="219075"/>
    <xdr:sp macro="" textlink="">
      <xdr:nvSpPr>
        <xdr:cNvPr id="94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467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46</xdr:row>
      <xdr:rowOff>38100</xdr:rowOff>
    </xdr:from>
    <xdr:ext cx="219075" cy="219075"/>
    <xdr:sp macro="" textlink="">
      <xdr:nvSpPr>
        <xdr:cNvPr id="94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429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47</xdr:row>
      <xdr:rowOff>76200</xdr:rowOff>
    </xdr:from>
    <xdr:ext cx="219075" cy="219075"/>
    <xdr:sp macro="" textlink="">
      <xdr:nvSpPr>
        <xdr:cNvPr id="94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667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47</xdr:row>
      <xdr:rowOff>38100</xdr:rowOff>
    </xdr:from>
    <xdr:ext cx="219075" cy="219075"/>
    <xdr:sp macro="" textlink="">
      <xdr:nvSpPr>
        <xdr:cNvPr id="94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629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48</xdr:row>
      <xdr:rowOff>76200</xdr:rowOff>
    </xdr:from>
    <xdr:ext cx="219075" cy="219075"/>
    <xdr:sp macro="" textlink="">
      <xdr:nvSpPr>
        <xdr:cNvPr id="94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867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48</xdr:row>
      <xdr:rowOff>38100</xdr:rowOff>
    </xdr:from>
    <xdr:ext cx="219075" cy="219075"/>
    <xdr:sp macro="" textlink="">
      <xdr:nvSpPr>
        <xdr:cNvPr id="94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829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49</xdr:row>
      <xdr:rowOff>76200</xdr:rowOff>
    </xdr:from>
    <xdr:ext cx="219075" cy="219075"/>
    <xdr:sp macro="" textlink="">
      <xdr:nvSpPr>
        <xdr:cNvPr id="94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067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49</xdr:row>
      <xdr:rowOff>38100</xdr:rowOff>
    </xdr:from>
    <xdr:ext cx="219075" cy="219075"/>
    <xdr:sp macro="" textlink="">
      <xdr:nvSpPr>
        <xdr:cNvPr id="94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029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50</xdr:row>
      <xdr:rowOff>76200</xdr:rowOff>
    </xdr:from>
    <xdr:ext cx="219075" cy="219075"/>
    <xdr:sp macro="" textlink="">
      <xdr:nvSpPr>
        <xdr:cNvPr id="94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267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50</xdr:row>
      <xdr:rowOff>38100</xdr:rowOff>
    </xdr:from>
    <xdr:ext cx="219075" cy="219075"/>
    <xdr:sp macro="" textlink="">
      <xdr:nvSpPr>
        <xdr:cNvPr id="94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229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51</xdr:row>
      <xdr:rowOff>76200</xdr:rowOff>
    </xdr:from>
    <xdr:ext cx="219075" cy="219075"/>
    <xdr:sp macro="" textlink="">
      <xdr:nvSpPr>
        <xdr:cNvPr id="95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467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51</xdr:row>
      <xdr:rowOff>38100</xdr:rowOff>
    </xdr:from>
    <xdr:ext cx="219075" cy="219075"/>
    <xdr:sp macro="" textlink="">
      <xdr:nvSpPr>
        <xdr:cNvPr id="95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429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52</xdr:row>
      <xdr:rowOff>76200</xdr:rowOff>
    </xdr:from>
    <xdr:ext cx="219075" cy="219075"/>
    <xdr:sp macro="" textlink="">
      <xdr:nvSpPr>
        <xdr:cNvPr id="95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667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52</xdr:row>
      <xdr:rowOff>38100</xdr:rowOff>
    </xdr:from>
    <xdr:ext cx="219075" cy="219075"/>
    <xdr:sp macro="" textlink="">
      <xdr:nvSpPr>
        <xdr:cNvPr id="95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629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53</xdr:row>
      <xdr:rowOff>76200</xdr:rowOff>
    </xdr:from>
    <xdr:ext cx="219075" cy="219075"/>
    <xdr:sp macro="" textlink="">
      <xdr:nvSpPr>
        <xdr:cNvPr id="95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867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53</xdr:row>
      <xdr:rowOff>38100</xdr:rowOff>
    </xdr:from>
    <xdr:ext cx="219075" cy="219075"/>
    <xdr:sp macro="" textlink="">
      <xdr:nvSpPr>
        <xdr:cNvPr id="95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829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54</xdr:row>
      <xdr:rowOff>76200</xdr:rowOff>
    </xdr:from>
    <xdr:ext cx="219075" cy="219075"/>
    <xdr:sp macro="" textlink="">
      <xdr:nvSpPr>
        <xdr:cNvPr id="95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067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54</xdr:row>
      <xdr:rowOff>38100</xdr:rowOff>
    </xdr:from>
    <xdr:ext cx="219075" cy="219075"/>
    <xdr:sp macro="" textlink="">
      <xdr:nvSpPr>
        <xdr:cNvPr id="95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029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55</xdr:row>
      <xdr:rowOff>76200</xdr:rowOff>
    </xdr:from>
    <xdr:ext cx="219075" cy="219075"/>
    <xdr:sp macro="" textlink="">
      <xdr:nvSpPr>
        <xdr:cNvPr id="95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267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55</xdr:row>
      <xdr:rowOff>38100</xdr:rowOff>
    </xdr:from>
    <xdr:ext cx="219075" cy="219075"/>
    <xdr:sp macro="" textlink="">
      <xdr:nvSpPr>
        <xdr:cNvPr id="95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229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56</xdr:row>
      <xdr:rowOff>76200</xdr:rowOff>
    </xdr:from>
    <xdr:ext cx="219075" cy="219075"/>
    <xdr:sp macro="" textlink="">
      <xdr:nvSpPr>
        <xdr:cNvPr id="96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467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56</xdr:row>
      <xdr:rowOff>38100</xdr:rowOff>
    </xdr:from>
    <xdr:ext cx="219075" cy="219075"/>
    <xdr:sp macro="" textlink="">
      <xdr:nvSpPr>
        <xdr:cNvPr id="96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429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57</xdr:row>
      <xdr:rowOff>76200</xdr:rowOff>
    </xdr:from>
    <xdr:ext cx="219075" cy="219075"/>
    <xdr:sp macro="" textlink="">
      <xdr:nvSpPr>
        <xdr:cNvPr id="96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667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57</xdr:row>
      <xdr:rowOff>38100</xdr:rowOff>
    </xdr:from>
    <xdr:ext cx="219075" cy="219075"/>
    <xdr:sp macro="" textlink="">
      <xdr:nvSpPr>
        <xdr:cNvPr id="96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629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58</xdr:row>
      <xdr:rowOff>76200</xdr:rowOff>
    </xdr:from>
    <xdr:ext cx="219075" cy="219075"/>
    <xdr:sp macro="" textlink="">
      <xdr:nvSpPr>
        <xdr:cNvPr id="96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867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58</xdr:row>
      <xdr:rowOff>38100</xdr:rowOff>
    </xdr:from>
    <xdr:ext cx="219075" cy="219075"/>
    <xdr:sp macro="" textlink="">
      <xdr:nvSpPr>
        <xdr:cNvPr id="96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829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59</xdr:row>
      <xdr:rowOff>76200</xdr:rowOff>
    </xdr:from>
    <xdr:ext cx="219075" cy="219075"/>
    <xdr:sp macro="" textlink="">
      <xdr:nvSpPr>
        <xdr:cNvPr id="96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067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59</xdr:row>
      <xdr:rowOff>38100</xdr:rowOff>
    </xdr:from>
    <xdr:ext cx="219075" cy="219075"/>
    <xdr:sp macro="" textlink="">
      <xdr:nvSpPr>
        <xdr:cNvPr id="96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029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60</xdr:row>
      <xdr:rowOff>76200</xdr:rowOff>
    </xdr:from>
    <xdr:ext cx="219075" cy="219075"/>
    <xdr:sp macro="" textlink="">
      <xdr:nvSpPr>
        <xdr:cNvPr id="96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267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60</xdr:row>
      <xdr:rowOff>38100</xdr:rowOff>
    </xdr:from>
    <xdr:ext cx="219075" cy="219075"/>
    <xdr:sp macro="" textlink="">
      <xdr:nvSpPr>
        <xdr:cNvPr id="96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229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61</xdr:row>
      <xdr:rowOff>76200</xdr:rowOff>
    </xdr:from>
    <xdr:ext cx="219075" cy="219075"/>
    <xdr:sp macro="" textlink="">
      <xdr:nvSpPr>
        <xdr:cNvPr id="97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467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61</xdr:row>
      <xdr:rowOff>38100</xdr:rowOff>
    </xdr:from>
    <xdr:ext cx="219075" cy="219075"/>
    <xdr:sp macro="" textlink="">
      <xdr:nvSpPr>
        <xdr:cNvPr id="97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429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62</xdr:row>
      <xdr:rowOff>76200</xdr:rowOff>
    </xdr:from>
    <xdr:ext cx="219075" cy="219075"/>
    <xdr:sp macro="" textlink="">
      <xdr:nvSpPr>
        <xdr:cNvPr id="97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668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62</xdr:row>
      <xdr:rowOff>38100</xdr:rowOff>
    </xdr:from>
    <xdr:ext cx="219075" cy="219075"/>
    <xdr:sp macro="" textlink="">
      <xdr:nvSpPr>
        <xdr:cNvPr id="97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629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63</xdr:row>
      <xdr:rowOff>76200</xdr:rowOff>
    </xdr:from>
    <xdr:ext cx="219075" cy="219075"/>
    <xdr:sp macro="" textlink="">
      <xdr:nvSpPr>
        <xdr:cNvPr id="97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868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63</xdr:row>
      <xdr:rowOff>38100</xdr:rowOff>
    </xdr:from>
    <xdr:ext cx="219075" cy="219075"/>
    <xdr:sp macro="" textlink="">
      <xdr:nvSpPr>
        <xdr:cNvPr id="97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829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64</xdr:row>
      <xdr:rowOff>0</xdr:rowOff>
    </xdr:from>
    <xdr:ext cx="219075" cy="219075"/>
    <xdr:sp macro="" textlink="">
      <xdr:nvSpPr>
        <xdr:cNvPr id="97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068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64</xdr:row>
      <xdr:rowOff>0</xdr:rowOff>
    </xdr:from>
    <xdr:ext cx="219075" cy="219075"/>
    <xdr:sp macro="" textlink="">
      <xdr:nvSpPr>
        <xdr:cNvPr id="97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029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64</xdr:row>
      <xdr:rowOff>76200</xdr:rowOff>
    </xdr:from>
    <xdr:ext cx="219075" cy="219075"/>
    <xdr:sp macro="" textlink="">
      <xdr:nvSpPr>
        <xdr:cNvPr id="97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268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64</xdr:row>
      <xdr:rowOff>38100</xdr:rowOff>
    </xdr:from>
    <xdr:ext cx="219075" cy="219075"/>
    <xdr:sp macro="" textlink="">
      <xdr:nvSpPr>
        <xdr:cNvPr id="97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229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65</xdr:row>
      <xdr:rowOff>0</xdr:rowOff>
    </xdr:from>
    <xdr:ext cx="219075" cy="219075"/>
    <xdr:sp macro="" textlink="">
      <xdr:nvSpPr>
        <xdr:cNvPr id="98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468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65</xdr:row>
      <xdr:rowOff>0</xdr:rowOff>
    </xdr:from>
    <xdr:ext cx="219075" cy="219075"/>
    <xdr:sp macro="" textlink="">
      <xdr:nvSpPr>
        <xdr:cNvPr id="98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430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65</xdr:row>
      <xdr:rowOff>76200</xdr:rowOff>
    </xdr:from>
    <xdr:ext cx="219075" cy="219075"/>
    <xdr:sp macro="" textlink="">
      <xdr:nvSpPr>
        <xdr:cNvPr id="98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668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65</xdr:row>
      <xdr:rowOff>38100</xdr:rowOff>
    </xdr:from>
    <xdr:ext cx="219075" cy="219075"/>
    <xdr:sp macro="" textlink="">
      <xdr:nvSpPr>
        <xdr:cNvPr id="98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630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66</xdr:row>
      <xdr:rowOff>76200</xdr:rowOff>
    </xdr:from>
    <xdr:ext cx="219075" cy="219075"/>
    <xdr:sp macro="" textlink="">
      <xdr:nvSpPr>
        <xdr:cNvPr id="98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868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66</xdr:row>
      <xdr:rowOff>38100</xdr:rowOff>
    </xdr:from>
    <xdr:ext cx="219075" cy="219075"/>
    <xdr:sp macro="" textlink="">
      <xdr:nvSpPr>
        <xdr:cNvPr id="98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830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67</xdr:row>
      <xdr:rowOff>76200</xdr:rowOff>
    </xdr:from>
    <xdr:ext cx="219075" cy="219075"/>
    <xdr:sp macro="" textlink="">
      <xdr:nvSpPr>
        <xdr:cNvPr id="98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068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67</xdr:row>
      <xdr:rowOff>38100</xdr:rowOff>
    </xdr:from>
    <xdr:ext cx="219075" cy="219075"/>
    <xdr:sp macro="" textlink="">
      <xdr:nvSpPr>
        <xdr:cNvPr id="98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030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219075" cy="219075"/>
    <xdr:sp macro="" textlink="">
      <xdr:nvSpPr>
        <xdr:cNvPr id="98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268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219075" cy="219075"/>
    <xdr:sp macro="" textlink="">
      <xdr:nvSpPr>
        <xdr:cNvPr id="98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230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68</xdr:row>
      <xdr:rowOff>76200</xdr:rowOff>
    </xdr:from>
    <xdr:ext cx="219075" cy="219075"/>
    <xdr:sp macro="" textlink="">
      <xdr:nvSpPr>
        <xdr:cNvPr id="99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468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68</xdr:row>
      <xdr:rowOff>38100</xdr:rowOff>
    </xdr:from>
    <xdr:ext cx="219075" cy="219075"/>
    <xdr:sp macro="" textlink="">
      <xdr:nvSpPr>
        <xdr:cNvPr id="99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430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69</xdr:row>
      <xdr:rowOff>76200</xdr:rowOff>
    </xdr:from>
    <xdr:ext cx="219075" cy="219075"/>
    <xdr:sp macro="" textlink="">
      <xdr:nvSpPr>
        <xdr:cNvPr id="99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668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69</xdr:row>
      <xdr:rowOff>38100</xdr:rowOff>
    </xdr:from>
    <xdr:ext cx="219075" cy="219075"/>
    <xdr:sp macro="" textlink="">
      <xdr:nvSpPr>
        <xdr:cNvPr id="99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630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70</xdr:row>
      <xdr:rowOff>76200</xdr:rowOff>
    </xdr:from>
    <xdr:ext cx="219075" cy="219075"/>
    <xdr:sp macro="" textlink="">
      <xdr:nvSpPr>
        <xdr:cNvPr id="99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868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70</xdr:row>
      <xdr:rowOff>38100</xdr:rowOff>
    </xdr:from>
    <xdr:ext cx="219075" cy="219075"/>
    <xdr:sp macro="" textlink="">
      <xdr:nvSpPr>
        <xdr:cNvPr id="99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830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71</xdr:row>
      <xdr:rowOff>76200</xdr:rowOff>
    </xdr:from>
    <xdr:ext cx="219075" cy="219075"/>
    <xdr:sp macro="" textlink="">
      <xdr:nvSpPr>
        <xdr:cNvPr id="99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068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71</xdr:row>
      <xdr:rowOff>38100</xdr:rowOff>
    </xdr:from>
    <xdr:ext cx="219075" cy="219075"/>
    <xdr:sp macro="" textlink="">
      <xdr:nvSpPr>
        <xdr:cNvPr id="99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030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72</xdr:row>
      <xdr:rowOff>76200</xdr:rowOff>
    </xdr:from>
    <xdr:ext cx="219075" cy="219075"/>
    <xdr:sp macro="" textlink="">
      <xdr:nvSpPr>
        <xdr:cNvPr id="99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268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72</xdr:row>
      <xdr:rowOff>38100</xdr:rowOff>
    </xdr:from>
    <xdr:ext cx="219075" cy="219075"/>
    <xdr:sp macro="" textlink="">
      <xdr:nvSpPr>
        <xdr:cNvPr id="99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230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73</xdr:row>
      <xdr:rowOff>76200</xdr:rowOff>
    </xdr:from>
    <xdr:ext cx="219075" cy="219075"/>
    <xdr:sp macro="" textlink="">
      <xdr:nvSpPr>
        <xdr:cNvPr id="100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468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73</xdr:row>
      <xdr:rowOff>38100</xdr:rowOff>
    </xdr:from>
    <xdr:ext cx="219075" cy="219075"/>
    <xdr:sp macro="" textlink="">
      <xdr:nvSpPr>
        <xdr:cNvPr id="100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430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74</xdr:row>
      <xdr:rowOff>76200</xdr:rowOff>
    </xdr:from>
    <xdr:ext cx="219075" cy="219075"/>
    <xdr:sp macro="" textlink="">
      <xdr:nvSpPr>
        <xdr:cNvPr id="100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668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74</xdr:row>
      <xdr:rowOff>38100</xdr:rowOff>
    </xdr:from>
    <xdr:ext cx="219075" cy="219075"/>
    <xdr:sp macro="" textlink="">
      <xdr:nvSpPr>
        <xdr:cNvPr id="100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630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75</xdr:row>
      <xdr:rowOff>76200</xdr:rowOff>
    </xdr:from>
    <xdr:ext cx="219075" cy="219075"/>
    <xdr:sp macro="" textlink="">
      <xdr:nvSpPr>
        <xdr:cNvPr id="100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868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75</xdr:row>
      <xdr:rowOff>38100</xdr:rowOff>
    </xdr:from>
    <xdr:ext cx="219075" cy="219075"/>
    <xdr:sp macro="" textlink="">
      <xdr:nvSpPr>
        <xdr:cNvPr id="100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830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76</xdr:row>
      <xdr:rowOff>76200</xdr:rowOff>
    </xdr:from>
    <xdr:ext cx="219075" cy="219075"/>
    <xdr:sp macro="" textlink="">
      <xdr:nvSpPr>
        <xdr:cNvPr id="100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068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76</xdr:row>
      <xdr:rowOff>38100</xdr:rowOff>
    </xdr:from>
    <xdr:ext cx="219075" cy="219075"/>
    <xdr:sp macro="" textlink="">
      <xdr:nvSpPr>
        <xdr:cNvPr id="100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030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77</xdr:row>
      <xdr:rowOff>0</xdr:rowOff>
    </xdr:from>
    <xdr:ext cx="219075" cy="219075"/>
    <xdr:sp macro="" textlink="">
      <xdr:nvSpPr>
        <xdr:cNvPr id="100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268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77</xdr:row>
      <xdr:rowOff>0</xdr:rowOff>
    </xdr:from>
    <xdr:ext cx="219075" cy="219075"/>
    <xdr:sp macro="" textlink="">
      <xdr:nvSpPr>
        <xdr:cNvPr id="100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230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77</xdr:row>
      <xdr:rowOff>76200</xdr:rowOff>
    </xdr:from>
    <xdr:ext cx="219075" cy="219075"/>
    <xdr:sp macro="" textlink="">
      <xdr:nvSpPr>
        <xdr:cNvPr id="101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468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77</xdr:row>
      <xdr:rowOff>38100</xdr:rowOff>
    </xdr:from>
    <xdr:ext cx="219075" cy="219075"/>
    <xdr:sp macro="" textlink="">
      <xdr:nvSpPr>
        <xdr:cNvPr id="101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430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78</xdr:row>
      <xdr:rowOff>76200</xdr:rowOff>
    </xdr:from>
    <xdr:ext cx="219075" cy="219075"/>
    <xdr:sp macro="" textlink="">
      <xdr:nvSpPr>
        <xdr:cNvPr id="101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668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78</xdr:row>
      <xdr:rowOff>38100</xdr:rowOff>
    </xdr:from>
    <xdr:ext cx="219075" cy="219075"/>
    <xdr:sp macro="" textlink="">
      <xdr:nvSpPr>
        <xdr:cNvPr id="101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630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79</xdr:row>
      <xdr:rowOff>76200</xdr:rowOff>
    </xdr:from>
    <xdr:ext cx="219075" cy="219075"/>
    <xdr:sp macro="" textlink="">
      <xdr:nvSpPr>
        <xdr:cNvPr id="101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868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79</xdr:row>
      <xdr:rowOff>38100</xdr:rowOff>
    </xdr:from>
    <xdr:ext cx="219075" cy="219075"/>
    <xdr:sp macro="" textlink="">
      <xdr:nvSpPr>
        <xdr:cNvPr id="101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830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80</xdr:row>
      <xdr:rowOff>76200</xdr:rowOff>
    </xdr:from>
    <xdr:ext cx="219075" cy="219075"/>
    <xdr:sp macro="" textlink="">
      <xdr:nvSpPr>
        <xdr:cNvPr id="101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068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80</xdr:row>
      <xdr:rowOff>38100</xdr:rowOff>
    </xdr:from>
    <xdr:ext cx="219075" cy="219075"/>
    <xdr:sp macro="" textlink="">
      <xdr:nvSpPr>
        <xdr:cNvPr id="101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030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81</xdr:row>
      <xdr:rowOff>76200</xdr:rowOff>
    </xdr:from>
    <xdr:ext cx="219075" cy="219075"/>
    <xdr:sp macro="" textlink="">
      <xdr:nvSpPr>
        <xdr:cNvPr id="101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268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81</xdr:row>
      <xdr:rowOff>38100</xdr:rowOff>
    </xdr:from>
    <xdr:ext cx="219075" cy="219075"/>
    <xdr:sp macro="" textlink="">
      <xdr:nvSpPr>
        <xdr:cNvPr id="101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230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82</xdr:row>
      <xdr:rowOff>76200</xdr:rowOff>
    </xdr:from>
    <xdr:ext cx="219075" cy="219075"/>
    <xdr:sp macro="" textlink="">
      <xdr:nvSpPr>
        <xdr:cNvPr id="102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46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82</xdr:row>
      <xdr:rowOff>38100</xdr:rowOff>
    </xdr:from>
    <xdr:ext cx="219075" cy="219075"/>
    <xdr:sp macro="" textlink="">
      <xdr:nvSpPr>
        <xdr:cNvPr id="102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430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83</xdr:row>
      <xdr:rowOff>76200</xdr:rowOff>
    </xdr:from>
    <xdr:ext cx="219075" cy="219075"/>
    <xdr:sp macro="" textlink="">
      <xdr:nvSpPr>
        <xdr:cNvPr id="102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668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83</xdr:row>
      <xdr:rowOff>38100</xdr:rowOff>
    </xdr:from>
    <xdr:ext cx="219075" cy="219075"/>
    <xdr:sp macro="" textlink="">
      <xdr:nvSpPr>
        <xdr:cNvPr id="102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630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84</xdr:row>
      <xdr:rowOff>76200</xdr:rowOff>
    </xdr:from>
    <xdr:ext cx="219075" cy="219075"/>
    <xdr:sp macro="" textlink="">
      <xdr:nvSpPr>
        <xdr:cNvPr id="102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868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84</xdr:row>
      <xdr:rowOff>38100</xdr:rowOff>
    </xdr:from>
    <xdr:ext cx="219075" cy="219075"/>
    <xdr:sp macro="" textlink="">
      <xdr:nvSpPr>
        <xdr:cNvPr id="102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830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85</xdr:row>
      <xdr:rowOff>76200</xdr:rowOff>
    </xdr:from>
    <xdr:ext cx="219075" cy="219075"/>
    <xdr:sp macro="" textlink="">
      <xdr:nvSpPr>
        <xdr:cNvPr id="102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068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85</xdr:row>
      <xdr:rowOff>38100</xdr:rowOff>
    </xdr:from>
    <xdr:ext cx="219075" cy="219075"/>
    <xdr:sp macro="" textlink="">
      <xdr:nvSpPr>
        <xdr:cNvPr id="102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030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86</xdr:row>
      <xdr:rowOff>76200</xdr:rowOff>
    </xdr:from>
    <xdr:ext cx="219075" cy="219075"/>
    <xdr:sp macro="" textlink="">
      <xdr:nvSpPr>
        <xdr:cNvPr id="102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268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86</xdr:row>
      <xdr:rowOff>38100</xdr:rowOff>
    </xdr:from>
    <xdr:ext cx="219075" cy="219075"/>
    <xdr:sp macro="" textlink="">
      <xdr:nvSpPr>
        <xdr:cNvPr id="102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230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87</xdr:row>
      <xdr:rowOff>76200</xdr:rowOff>
    </xdr:from>
    <xdr:ext cx="219075" cy="219075"/>
    <xdr:sp macro="" textlink="">
      <xdr:nvSpPr>
        <xdr:cNvPr id="103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468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87</xdr:row>
      <xdr:rowOff>38100</xdr:rowOff>
    </xdr:from>
    <xdr:ext cx="219075" cy="219075"/>
    <xdr:sp macro="" textlink="">
      <xdr:nvSpPr>
        <xdr:cNvPr id="103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430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88</xdr:row>
      <xdr:rowOff>76200</xdr:rowOff>
    </xdr:from>
    <xdr:ext cx="219075" cy="219075"/>
    <xdr:sp macro="" textlink="">
      <xdr:nvSpPr>
        <xdr:cNvPr id="103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668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88</xdr:row>
      <xdr:rowOff>38100</xdr:rowOff>
    </xdr:from>
    <xdr:ext cx="219075" cy="219075"/>
    <xdr:sp macro="" textlink="">
      <xdr:nvSpPr>
        <xdr:cNvPr id="103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630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89</xdr:row>
      <xdr:rowOff>76200</xdr:rowOff>
    </xdr:from>
    <xdr:ext cx="219075" cy="219075"/>
    <xdr:sp macro="" textlink="">
      <xdr:nvSpPr>
        <xdr:cNvPr id="103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868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15</xdr:row>
      <xdr:rowOff>0</xdr:rowOff>
    </xdr:from>
    <xdr:ext cx="219075" cy="219075"/>
    <xdr:sp macro="" textlink="">
      <xdr:nvSpPr>
        <xdr:cNvPr id="103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190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14</xdr:row>
      <xdr:rowOff>76200</xdr:rowOff>
    </xdr:from>
    <xdr:ext cx="219075" cy="219075"/>
    <xdr:sp macro="" textlink="">
      <xdr:nvSpPr>
        <xdr:cNvPr id="103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66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14</xdr:row>
      <xdr:rowOff>38100</xdr:rowOff>
    </xdr:from>
    <xdr:ext cx="219075" cy="219075"/>
    <xdr:sp macro="" textlink="">
      <xdr:nvSpPr>
        <xdr:cNvPr id="103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28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15</xdr:row>
      <xdr:rowOff>76200</xdr:rowOff>
    </xdr:from>
    <xdr:ext cx="219075" cy="219075"/>
    <xdr:sp macro="" textlink="">
      <xdr:nvSpPr>
        <xdr:cNvPr id="103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66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15</xdr:row>
      <xdr:rowOff>38100</xdr:rowOff>
    </xdr:from>
    <xdr:ext cx="219075" cy="219075"/>
    <xdr:sp macro="" textlink="">
      <xdr:nvSpPr>
        <xdr:cNvPr id="103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28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16</xdr:row>
      <xdr:rowOff>0</xdr:rowOff>
    </xdr:from>
    <xdr:ext cx="219075" cy="219075"/>
    <xdr:sp macro="" textlink="">
      <xdr:nvSpPr>
        <xdr:cNvPr id="1040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390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15</xdr:row>
      <xdr:rowOff>76200</xdr:rowOff>
    </xdr:from>
    <xdr:ext cx="219075" cy="219075"/>
    <xdr:sp macro="" textlink="">
      <xdr:nvSpPr>
        <xdr:cNvPr id="104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66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15</xdr:row>
      <xdr:rowOff>38100</xdr:rowOff>
    </xdr:from>
    <xdr:ext cx="219075" cy="219075"/>
    <xdr:sp macro="" textlink="">
      <xdr:nvSpPr>
        <xdr:cNvPr id="104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28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16</xdr:row>
      <xdr:rowOff>76200</xdr:rowOff>
    </xdr:from>
    <xdr:ext cx="219075" cy="219075"/>
    <xdr:sp macro="" textlink="">
      <xdr:nvSpPr>
        <xdr:cNvPr id="104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66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16</xdr:row>
      <xdr:rowOff>38100</xdr:rowOff>
    </xdr:from>
    <xdr:ext cx="219075" cy="219075"/>
    <xdr:sp macro="" textlink="">
      <xdr:nvSpPr>
        <xdr:cNvPr id="104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28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16</xdr:row>
      <xdr:rowOff>76200</xdr:rowOff>
    </xdr:from>
    <xdr:ext cx="219075" cy="219075"/>
    <xdr:sp macro="" textlink="">
      <xdr:nvSpPr>
        <xdr:cNvPr id="104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66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16</xdr:row>
      <xdr:rowOff>38100</xdr:rowOff>
    </xdr:from>
    <xdr:ext cx="219075" cy="219075"/>
    <xdr:sp macro="" textlink="">
      <xdr:nvSpPr>
        <xdr:cNvPr id="104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28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17</xdr:row>
      <xdr:rowOff>0</xdr:rowOff>
    </xdr:from>
    <xdr:ext cx="219075" cy="219075"/>
    <xdr:sp macro="" textlink="">
      <xdr:nvSpPr>
        <xdr:cNvPr id="1047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590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16</xdr:row>
      <xdr:rowOff>76200</xdr:rowOff>
    </xdr:from>
    <xdr:ext cx="219075" cy="219075"/>
    <xdr:sp macro="" textlink="">
      <xdr:nvSpPr>
        <xdr:cNvPr id="104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66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16</xdr:row>
      <xdr:rowOff>38100</xdr:rowOff>
    </xdr:from>
    <xdr:ext cx="219075" cy="219075"/>
    <xdr:sp macro="" textlink="">
      <xdr:nvSpPr>
        <xdr:cNvPr id="104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28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17</xdr:row>
      <xdr:rowOff>76200</xdr:rowOff>
    </xdr:from>
    <xdr:ext cx="219075" cy="219075"/>
    <xdr:sp macro="" textlink="">
      <xdr:nvSpPr>
        <xdr:cNvPr id="105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66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17</xdr:row>
      <xdr:rowOff>38100</xdr:rowOff>
    </xdr:from>
    <xdr:ext cx="219075" cy="219075"/>
    <xdr:sp macro="" textlink="">
      <xdr:nvSpPr>
        <xdr:cNvPr id="105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28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17</xdr:row>
      <xdr:rowOff>76200</xdr:rowOff>
    </xdr:from>
    <xdr:ext cx="219075" cy="219075"/>
    <xdr:sp macro="" textlink="">
      <xdr:nvSpPr>
        <xdr:cNvPr id="105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66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17</xdr:row>
      <xdr:rowOff>38100</xdr:rowOff>
    </xdr:from>
    <xdr:ext cx="219075" cy="219075"/>
    <xdr:sp macro="" textlink="">
      <xdr:nvSpPr>
        <xdr:cNvPr id="105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28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18</xdr:row>
      <xdr:rowOff>0</xdr:rowOff>
    </xdr:from>
    <xdr:ext cx="219075" cy="219075"/>
    <xdr:sp macro="" textlink="">
      <xdr:nvSpPr>
        <xdr:cNvPr id="1054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790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17</xdr:row>
      <xdr:rowOff>76200</xdr:rowOff>
    </xdr:from>
    <xdr:ext cx="219075" cy="219075"/>
    <xdr:sp macro="" textlink="">
      <xdr:nvSpPr>
        <xdr:cNvPr id="105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66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17</xdr:row>
      <xdr:rowOff>38100</xdr:rowOff>
    </xdr:from>
    <xdr:ext cx="219075" cy="219075"/>
    <xdr:sp macro="" textlink="">
      <xdr:nvSpPr>
        <xdr:cNvPr id="105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28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18</xdr:row>
      <xdr:rowOff>76200</xdr:rowOff>
    </xdr:from>
    <xdr:ext cx="219075" cy="219075"/>
    <xdr:sp macro="" textlink="">
      <xdr:nvSpPr>
        <xdr:cNvPr id="105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866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18</xdr:row>
      <xdr:rowOff>38100</xdr:rowOff>
    </xdr:from>
    <xdr:ext cx="219075" cy="219075"/>
    <xdr:sp macro="" textlink="">
      <xdr:nvSpPr>
        <xdr:cNvPr id="105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828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18</xdr:row>
      <xdr:rowOff>76200</xdr:rowOff>
    </xdr:from>
    <xdr:ext cx="219075" cy="219075"/>
    <xdr:sp macro="" textlink="">
      <xdr:nvSpPr>
        <xdr:cNvPr id="105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866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18</xdr:row>
      <xdr:rowOff>38100</xdr:rowOff>
    </xdr:from>
    <xdr:ext cx="219075" cy="219075"/>
    <xdr:sp macro="" textlink="">
      <xdr:nvSpPr>
        <xdr:cNvPr id="106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828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19</xdr:row>
      <xdr:rowOff>0</xdr:rowOff>
    </xdr:from>
    <xdr:ext cx="219075" cy="219075"/>
    <xdr:sp macro="" textlink="">
      <xdr:nvSpPr>
        <xdr:cNvPr id="1061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990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18</xdr:row>
      <xdr:rowOff>76200</xdr:rowOff>
    </xdr:from>
    <xdr:ext cx="219075" cy="219075"/>
    <xdr:sp macro="" textlink="">
      <xdr:nvSpPr>
        <xdr:cNvPr id="106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866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18</xdr:row>
      <xdr:rowOff>38100</xdr:rowOff>
    </xdr:from>
    <xdr:ext cx="219075" cy="219075"/>
    <xdr:sp macro="" textlink="">
      <xdr:nvSpPr>
        <xdr:cNvPr id="106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828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19</xdr:row>
      <xdr:rowOff>76200</xdr:rowOff>
    </xdr:from>
    <xdr:ext cx="219075" cy="219075"/>
    <xdr:sp macro="" textlink="">
      <xdr:nvSpPr>
        <xdr:cNvPr id="106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066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19</xdr:row>
      <xdr:rowOff>38100</xdr:rowOff>
    </xdr:from>
    <xdr:ext cx="219075" cy="219075"/>
    <xdr:sp macro="" textlink="">
      <xdr:nvSpPr>
        <xdr:cNvPr id="106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028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19</xdr:row>
      <xdr:rowOff>76200</xdr:rowOff>
    </xdr:from>
    <xdr:ext cx="219075" cy="219075"/>
    <xdr:sp macro="" textlink="">
      <xdr:nvSpPr>
        <xdr:cNvPr id="106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066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19</xdr:row>
      <xdr:rowOff>38100</xdr:rowOff>
    </xdr:from>
    <xdr:ext cx="219075" cy="219075"/>
    <xdr:sp macro="" textlink="">
      <xdr:nvSpPr>
        <xdr:cNvPr id="106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028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20</xdr:row>
      <xdr:rowOff>0</xdr:rowOff>
    </xdr:from>
    <xdr:ext cx="219075" cy="219075"/>
    <xdr:sp macro="" textlink="">
      <xdr:nvSpPr>
        <xdr:cNvPr id="1068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2190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19</xdr:row>
      <xdr:rowOff>76200</xdr:rowOff>
    </xdr:from>
    <xdr:ext cx="219075" cy="219075"/>
    <xdr:sp macro="" textlink="">
      <xdr:nvSpPr>
        <xdr:cNvPr id="106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066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19</xdr:row>
      <xdr:rowOff>38100</xdr:rowOff>
    </xdr:from>
    <xdr:ext cx="219075" cy="219075"/>
    <xdr:sp macro="" textlink="">
      <xdr:nvSpPr>
        <xdr:cNvPr id="107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028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20</xdr:row>
      <xdr:rowOff>76200</xdr:rowOff>
    </xdr:from>
    <xdr:ext cx="219075" cy="219075"/>
    <xdr:sp macro="" textlink="">
      <xdr:nvSpPr>
        <xdr:cNvPr id="107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266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20</xdr:row>
      <xdr:rowOff>38100</xdr:rowOff>
    </xdr:from>
    <xdr:ext cx="219075" cy="219075"/>
    <xdr:sp macro="" textlink="">
      <xdr:nvSpPr>
        <xdr:cNvPr id="107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228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20</xdr:row>
      <xdr:rowOff>76200</xdr:rowOff>
    </xdr:from>
    <xdr:ext cx="219075" cy="219075"/>
    <xdr:sp macro="" textlink="">
      <xdr:nvSpPr>
        <xdr:cNvPr id="107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266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20</xdr:row>
      <xdr:rowOff>38100</xdr:rowOff>
    </xdr:from>
    <xdr:ext cx="219075" cy="219075"/>
    <xdr:sp macro="" textlink="">
      <xdr:nvSpPr>
        <xdr:cNvPr id="107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228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</xdr:row>
      <xdr:rowOff>0</xdr:rowOff>
    </xdr:from>
    <xdr:ext cx="219075" cy="219075"/>
    <xdr:sp macro="" textlink="">
      <xdr:nvSpPr>
        <xdr:cNvPr id="107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2390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20</xdr:row>
      <xdr:rowOff>76200</xdr:rowOff>
    </xdr:from>
    <xdr:ext cx="219075" cy="219075"/>
    <xdr:sp macro="" textlink="">
      <xdr:nvSpPr>
        <xdr:cNvPr id="107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266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20</xdr:row>
      <xdr:rowOff>38100</xdr:rowOff>
    </xdr:from>
    <xdr:ext cx="219075" cy="219075"/>
    <xdr:sp macro="" textlink="">
      <xdr:nvSpPr>
        <xdr:cNvPr id="107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228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</xdr:row>
      <xdr:rowOff>76200</xdr:rowOff>
    </xdr:from>
    <xdr:ext cx="219075" cy="219075"/>
    <xdr:sp macro="" textlink="">
      <xdr:nvSpPr>
        <xdr:cNvPr id="107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466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</xdr:row>
      <xdr:rowOff>38100</xdr:rowOff>
    </xdr:from>
    <xdr:ext cx="219075" cy="219075"/>
    <xdr:sp macro="" textlink="">
      <xdr:nvSpPr>
        <xdr:cNvPr id="107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428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</xdr:row>
      <xdr:rowOff>76200</xdr:rowOff>
    </xdr:from>
    <xdr:ext cx="219075" cy="219075"/>
    <xdr:sp macro="" textlink="">
      <xdr:nvSpPr>
        <xdr:cNvPr id="108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466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</xdr:row>
      <xdr:rowOff>38100</xdr:rowOff>
    </xdr:from>
    <xdr:ext cx="219075" cy="219075"/>
    <xdr:sp macro="" textlink="">
      <xdr:nvSpPr>
        <xdr:cNvPr id="108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428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22</xdr:row>
      <xdr:rowOff>0</xdr:rowOff>
    </xdr:from>
    <xdr:ext cx="219075" cy="219075"/>
    <xdr:sp macro="" textlink="">
      <xdr:nvSpPr>
        <xdr:cNvPr id="1082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2590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</xdr:row>
      <xdr:rowOff>76200</xdr:rowOff>
    </xdr:from>
    <xdr:ext cx="219075" cy="219075"/>
    <xdr:sp macro="" textlink="">
      <xdr:nvSpPr>
        <xdr:cNvPr id="108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466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</xdr:row>
      <xdr:rowOff>38100</xdr:rowOff>
    </xdr:from>
    <xdr:ext cx="219075" cy="219075"/>
    <xdr:sp macro="" textlink="">
      <xdr:nvSpPr>
        <xdr:cNvPr id="108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428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22</xdr:row>
      <xdr:rowOff>76200</xdr:rowOff>
    </xdr:from>
    <xdr:ext cx="219075" cy="219075"/>
    <xdr:sp macro="" textlink="">
      <xdr:nvSpPr>
        <xdr:cNvPr id="108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667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22</xdr:row>
      <xdr:rowOff>38100</xdr:rowOff>
    </xdr:from>
    <xdr:ext cx="219075" cy="219075"/>
    <xdr:sp macro="" textlink="">
      <xdr:nvSpPr>
        <xdr:cNvPr id="108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628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22</xdr:row>
      <xdr:rowOff>76200</xdr:rowOff>
    </xdr:from>
    <xdr:ext cx="219075" cy="219075"/>
    <xdr:sp macro="" textlink="">
      <xdr:nvSpPr>
        <xdr:cNvPr id="108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667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22</xdr:row>
      <xdr:rowOff>38100</xdr:rowOff>
    </xdr:from>
    <xdr:ext cx="219075" cy="219075"/>
    <xdr:sp macro="" textlink="">
      <xdr:nvSpPr>
        <xdr:cNvPr id="108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628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23</xdr:row>
      <xdr:rowOff>0</xdr:rowOff>
    </xdr:from>
    <xdr:ext cx="219075" cy="219075"/>
    <xdr:sp macro="" textlink="">
      <xdr:nvSpPr>
        <xdr:cNvPr id="1089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2790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22</xdr:row>
      <xdr:rowOff>76200</xdr:rowOff>
    </xdr:from>
    <xdr:ext cx="219075" cy="219075"/>
    <xdr:sp macro="" textlink="">
      <xdr:nvSpPr>
        <xdr:cNvPr id="109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667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22</xdr:row>
      <xdr:rowOff>38100</xdr:rowOff>
    </xdr:from>
    <xdr:ext cx="219075" cy="219075"/>
    <xdr:sp macro="" textlink="">
      <xdr:nvSpPr>
        <xdr:cNvPr id="109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628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23</xdr:row>
      <xdr:rowOff>76200</xdr:rowOff>
    </xdr:from>
    <xdr:ext cx="219075" cy="219075"/>
    <xdr:sp macro="" textlink="">
      <xdr:nvSpPr>
        <xdr:cNvPr id="109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867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23</xdr:row>
      <xdr:rowOff>38100</xdr:rowOff>
    </xdr:from>
    <xdr:ext cx="219075" cy="219075"/>
    <xdr:sp macro="" textlink="">
      <xdr:nvSpPr>
        <xdr:cNvPr id="109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828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23</xdr:row>
      <xdr:rowOff>76200</xdr:rowOff>
    </xdr:from>
    <xdr:ext cx="219075" cy="219075"/>
    <xdr:sp macro="" textlink="">
      <xdr:nvSpPr>
        <xdr:cNvPr id="109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867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23</xdr:row>
      <xdr:rowOff>38100</xdr:rowOff>
    </xdr:from>
    <xdr:ext cx="219075" cy="219075"/>
    <xdr:sp macro="" textlink="">
      <xdr:nvSpPr>
        <xdr:cNvPr id="109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828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24</xdr:row>
      <xdr:rowOff>0</xdr:rowOff>
    </xdr:from>
    <xdr:ext cx="219075" cy="219075"/>
    <xdr:sp macro="" textlink="">
      <xdr:nvSpPr>
        <xdr:cNvPr id="1096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2990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23</xdr:row>
      <xdr:rowOff>76200</xdr:rowOff>
    </xdr:from>
    <xdr:ext cx="219075" cy="219075"/>
    <xdr:sp macro="" textlink="">
      <xdr:nvSpPr>
        <xdr:cNvPr id="109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2867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23</xdr:row>
      <xdr:rowOff>38100</xdr:rowOff>
    </xdr:from>
    <xdr:ext cx="219075" cy="219075"/>
    <xdr:sp macro="" textlink="">
      <xdr:nvSpPr>
        <xdr:cNvPr id="109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2828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24</xdr:row>
      <xdr:rowOff>76200</xdr:rowOff>
    </xdr:from>
    <xdr:ext cx="219075" cy="219075"/>
    <xdr:sp macro="" textlink="">
      <xdr:nvSpPr>
        <xdr:cNvPr id="109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067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24</xdr:row>
      <xdr:rowOff>38100</xdr:rowOff>
    </xdr:from>
    <xdr:ext cx="219075" cy="219075"/>
    <xdr:sp macro="" textlink="">
      <xdr:nvSpPr>
        <xdr:cNvPr id="110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028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24</xdr:row>
      <xdr:rowOff>76200</xdr:rowOff>
    </xdr:from>
    <xdr:ext cx="219075" cy="219075"/>
    <xdr:sp macro="" textlink="">
      <xdr:nvSpPr>
        <xdr:cNvPr id="110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067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24</xdr:row>
      <xdr:rowOff>38100</xdr:rowOff>
    </xdr:from>
    <xdr:ext cx="219075" cy="219075"/>
    <xdr:sp macro="" textlink="">
      <xdr:nvSpPr>
        <xdr:cNvPr id="110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028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25</xdr:row>
      <xdr:rowOff>0</xdr:rowOff>
    </xdr:from>
    <xdr:ext cx="219075" cy="219075"/>
    <xdr:sp macro="" textlink="">
      <xdr:nvSpPr>
        <xdr:cNvPr id="1103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3190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24</xdr:row>
      <xdr:rowOff>76200</xdr:rowOff>
    </xdr:from>
    <xdr:ext cx="219075" cy="219075"/>
    <xdr:sp macro="" textlink="">
      <xdr:nvSpPr>
        <xdr:cNvPr id="110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067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24</xdr:row>
      <xdr:rowOff>38100</xdr:rowOff>
    </xdr:from>
    <xdr:ext cx="219075" cy="219075"/>
    <xdr:sp macro="" textlink="">
      <xdr:nvSpPr>
        <xdr:cNvPr id="110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028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25</xdr:row>
      <xdr:rowOff>76200</xdr:rowOff>
    </xdr:from>
    <xdr:ext cx="219075" cy="219075"/>
    <xdr:sp macro="" textlink="">
      <xdr:nvSpPr>
        <xdr:cNvPr id="110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267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25</xdr:row>
      <xdr:rowOff>38100</xdr:rowOff>
    </xdr:from>
    <xdr:ext cx="219075" cy="219075"/>
    <xdr:sp macro="" textlink="">
      <xdr:nvSpPr>
        <xdr:cNvPr id="110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228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25</xdr:row>
      <xdr:rowOff>76200</xdr:rowOff>
    </xdr:from>
    <xdr:ext cx="219075" cy="219075"/>
    <xdr:sp macro="" textlink="">
      <xdr:nvSpPr>
        <xdr:cNvPr id="110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267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25</xdr:row>
      <xdr:rowOff>38100</xdr:rowOff>
    </xdr:from>
    <xdr:ext cx="219075" cy="219075"/>
    <xdr:sp macro="" textlink="">
      <xdr:nvSpPr>
        <xdr:cNvPr id="110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228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26</xdr:row>
      <xdr:rowOff>0</xdr:rowOff>
    </xdr:from>
    <xdr:ext cx="219075" cy="219075"/>
    <xdr:sp macro="" textlink="">
      <xdr:nvSpPr>
        <xdr:cNvPr id="1110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3390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25</xdr:row>
      <xdr:rowOff>76200</xdr:rowOff>
    </xdr:from>
    <xdr:ext cx="219075" cy="219075"/>
    <xdr:sp macro="" textlink="">
      <xdr:nvSpPr>
        <xdr:cNvPr id="111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267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25</xdr:row>
      <xdr:rowOff>38100</xdr:rowOff>
    </xdr:from>
    <xdr:ext cx="219075" cy="219075"/>
    <xdr:sp macro="" textlink="">
      <xdr:nvSpPr>
        <xdr:cNvPr id="111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228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26</xdr:row>
      <xdr:rowOff>76200</xdr:rowOff>
    </xdr:from>
    <xdr:ext cx="219075" cy="219075"/>
    <xdr:sp macro="" textlink="">
      <xdr:nvSpPr>
        <xdr:cNvPr id="111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467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26</xdr:row>
      <xdr:rowOff>38100</xdr:rowOff>
    </xdr:from>
    <xdr:ext cx="219075" cy="219075"/>
    <xdr:sp macro="" textlink="">
      <xdr:nvSpPr>
        <xdr:cNvPr id="111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429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26</xdr:row>
      <xdr:rowOff>76200</xdr:rowOff>
    </xdr:from>
    <xdr:ext cx="219075" cy="219075"/>
    <xdr:sp macro="" textlink="">
      <xdr:nvSpPr>
        <xdr:cNvPr id="111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467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26</xdr:row>
      <xdr:rowOff>38100</xdr:rowOff>
    </xdr:from>
    <xdr:ext cx="219075" cy="219075"/>
    <xdr:sp macro="" textlink="">
      <xdr:nvSpPr>
        <xdr:cNvPr id="111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429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27</xdr:row>
      <xdr:rowOff>0</xdr:rowOff>
    </xdr:from>
    <xdr:ext cx="219075" cy="219075"/>
    <xdr:sp macro="" textlink="">
      <xdr:nvSpPr>
        <xdr:cNvPr id="1117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3590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26</xdr:row>
      <xdr:rowOff>76200</xdr:rowOff>
    </xdr:from>
    <xdr:ext cx="219075" cy="219075"/>
    <xdr:sp macro="" textlink="">
      <xdr:nvSpPr>
        <xdr:cNvPr id="111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467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26</xdr:row>
      <xdr:rowOff>38100</xdr:rowOff>
    </xdr:from>
    <xdr:ext cx="219075" cy="219075"/>
    <xdr:sp macro="" textlink="">
      <xdr:nvSpPr>
        <xdr:cNvPr id="111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429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27</xdr:row>
      <xdr:rowOff>76200</xdr:rowOff>
    </xdr:from>
    <xdr:ext cx="219075" cy="219075"/>
    <xdr:sp macro="" textlink="">
      <xdr:nvSpPr>
        <xdr:cNvPr id="112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667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27</xdr:row>
      <xdr:rowOff>38100</xdr:rowOff>
    </xdr:from>
    <xdr:ext cx="219075" cy="219075"/>
    <xdr:sp macro="" textlink="">
      <xdr:nvSpPr>
        <xdr:cNvPr id="112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629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27</xdr:row>
      <xdr:rowOff>76200</xdr:rowOff>
    </xdr:from>
    <xdr:ext cx="219075" cy="219075"/>
    <xdr:sp macro="" textlink="">
      <xdr:nvSpPr>
        <xdr:cNvPr id="112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667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27</xdr:row>
      <xdr:rowOff>38100</xdr:rowOff>
    </xdr:from>
    <xdr:ext cx="219075" cy="219075"/>
    <xdr:sp macro="" textlink="">
      <xdr:nvSpPr>
        <xdr:cNvPr id="112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629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28</xdr:row>
      <xdr:rowOff>0</xdr:rowOff>
    </xdr:from>
    <xdr:ext cx="219075" cy="219075"/>
    <xdr:sp macro="" textlink="">
      <xdr:nvSpPr>
        <xdr:cNvPr id="1124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3790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27</xdr:row>
      <xdr:rowOff>76200</xdr:rowOff>
    </xdr:from>
    <xdr:ext cx="219075" cy="219075"/>
    <xdr:sp macro="" textlink="">
      <xdr:nvSpPr>
        <xdr:cNvPr id="112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667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27</xdr:row>
      <xdr:rowOff>38100</xdr:rowOff>
    </xdr:from>
    <xdr:ext cx="219075" cy="219075"/>
    <xdr:sp macro="" textlink="">
      <xdr:nvSpPr>
        <xdr:cNvPr id="112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629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28</xdr:row>
      <xdr:rowOff>76200</xdr:rowOff>
    </xdr:from>
    <xdr:ext cx="219075" cy="219075"/>
    <xdr:sp macro="" textlink="">
      <xdr:nvSpPr>
        <xdr:cNvPr id="112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867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28</xdr:row>
      <xdr:rowOff>38100</xdr:rowOff>
    </xdr:from>
    <xdr:ext cx="219075" cy="219075"/>
    <xdr:sp macro="" textlink="">
      <xdr:nvSpPr>
        <xdr:cNvPr id="112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829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28</xdr:row>
      <xdr:rowOff>76200</xdr:rowOff>
    </xdr:from>
    <xdr:ext cx="219075" cy="219075"/>
    <xdr:sp macro="" textlink="">
      <xdr:nvSpPr>
        <xdr:cNvPr id="112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867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28</xdr:row>
      <xdr:rowOff>38100</xdr:rowOff>
    </xdr:from>
    <xdr:ext cx="219075" cy="219075"/>
    <xdr:sp macro="" textlink="">
      <xdr:nvSpPr>
        <xdr:cNvPr id="113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829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29</xdr:row>
      <xdr:rowOff>0</xdr:rowOff>
    </xdr:from>
    <xdr:ext cx="219075" cy="219075"/>
    <xdr:sp macro="" textlink="">
      <xdr:nvSpPr>
        <xdr:cNvPr id="1131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3990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28</xdr:row>
      <xdr:rowOff>76200</xdr:rowOff>
    </xdr:from>
    <xdr:ext cx="219075" cy="219075"/>
    <xdr:sp macro="" textlink="">
      <xdr:nvSpPr>
        <xdr:cNvPr id="113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3867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28</xdr:row>
      <xdr:rowOff>38100</xdr:rowOff>
    </xdr:from>
    <xdr:ext cx="219075" cy="219075"/>
    <xdr:sp macro="" textlink="">
      <xdr:nvSpPr>
        <xdr:cNvPr id="113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3829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29</xdr:row>
      <xdr:rowOff>76200</xdr:rowOff>
    </xdr:from>
    <xdr:ext cx="219075" cy="219075"/>
    <xdr:sp macro="" textlink="">
      <xdr:nvSpPr>
        <xdr:cNvPr id="113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067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29</xdr:row>
      <xdr:rowOff>38100</xdr:rowOff>
    </xdr:from>
    <xdr:ext cx="219075" cy="219075"/>
    <xdr:sp macro="" textlink="">
      <xdr:nvSpPr>
        <xdr:cNvPr id="113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029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29</xdr:row>
      <xdr:rowOff>76200</xdr:rowOff>
    </xdr:from>
    <xdr:ext cx="219075" cy="219075"/>
    <xdr:sp macro="" textlink="">
      <xdr:nvSpPr>
        <xdr:cNvPr id="113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067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29</xdr:row>
      <xdr:rowOff>38100</xdr:rowOff>
    </xdr:from>
    <xdr:ext cx="219075" cy="219075"/>
    <xdr:sp macro="" textlink="">
      <xdr:nvSpPr>
        <xdr:cNvPr id="113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029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30</xdr:row>
      <xdr:rowOff>0</xdr:rowOff>
    </xdr:from>
    <xdr:ext cx="219075" cy="219075"/>
    <xdr:sp macro="" textlink="">
      <xdr:nvSpPr>
        <xdr:cNvPr id="1138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4191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29</xdr:row>
      <xdr:rowOff>76200</xdr:rowOff>
    </xdr:from>
    <xdr:ext cx="219075" cy="219075"/>
    <xdr:sp macro="" textlink="">
      <xdr:nvSpPr>
        <xdr:cNvPr id="113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067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29</xdr:row>
      <xdr:rowOff>38100</xdr:rowOff>
    </xdr:from>
    <xdr:ext cx="219075" cy="219075"/>
    <xdr:sp macro="" textlink="">
      <xdr:nvSpPr>
        <xdr:cNvPr id="114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029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30</xdr:row>
      <xdr:rowOff>76200</xdr:rowOff>
    </xdr:from>
    <xdr:ext cx="219075" cy="219075"/>
    <xdr:sp macro="" textlink="">
      <xdr:nvSpPr>
        <xdr:cNvPr id="114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267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30</xdr:row>
      <xdr:rowOff>38100</xdr:rowOff>
    </xdr:from>
    <xdr:ext cx="219075" cy="219075"/>
    <xdr:sp macro="" textlink="">
      <xdr:nvSpPr>
        <xdr:cNvPr id="114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229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30</xdr:row>
      <xdr:rowOff>76200</xdr:rowOff>
    </xdr:from>
    <xdr:ext cx="219075" cy="219075"/>
    <xdr:sp macro="" textlink="">
      <xdr:nvSpPr>
        <xdr:cNvPr id="114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267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30</xdr:row>
      <xdr:rowOff>38100</xdr:rowOff>
    </xdr:from>
    <xdr:ext cx="219075" cy="219075"/>
    <xdr:sp macro="" textlink="">
      <xdr:nvSpPr>
        <xdr:cNvPr id="114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229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31</xdr:row>
      <xdr:rowOff>0</xdr:rowOff>
    </xdr:from>
    <xdr:ext cx="219075" cy="219075"/>
    <xdr:sp macro="" textlink="">
      <xdr:nvSpPr>
        <xdr:cNvPr id="114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4391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30</xdr:row>
      <xdr:rowOff>76200</xdr:rowOff>
    </xdr:from>
    <xdr:ext cx="219075" cy="219075"/>
    <xdr:sp macro="" textlink="">
      <xdr:nvSpPr>
        <xdr:cNvPr id="114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267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30</xdr:row>
      <xdr:rowOff>38100</xdr:rowOff>
    </xdr:from>
    <xdr:ext cx="219075" cy="219075"/>
    <xdr:sp macro="" textlink="">
      <xdr:nvSpPr>
        <xdr:cNvPr id="114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229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31</xdr:row>
      <xdr:rowOff>76200</xdr:rowOff>
    </xdr:from>
    <xdr:ext cx="219075" cy="219075"/>
    <xdr:sp macro="" textlink="">
      <xdr:nvSpPr>
        <xdr:cNvPr id="114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467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31</xdr:row>
      <xdr:rowOff>38100</xdr:rowOff>
    </xdr:from>
    <xdr:ext cx="219075" cy="219075"/>
    <xdr:sp macro="" textlink="">
      <xdr:nvSpPr>
        <xdr:cNvPr id="114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429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31</xdr:row>
      <xdr:rowOff>76200</xdr:rowOff>
    </xdr:from>
    <xdr:ext cx="219075" cy="219075"/>
    <xdr:sp macro="" textlink="">
      <xdr:nvSpPr>
        <xdr:cNvPr id="115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467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31</xdr:row>
      <xdr:rowOff>38100</xdr:rowOff>
    </xdr:from>
    <xdr:ext cx="219075" cy="219075"/>
    <xdr:sp macro="" textlink="">
      <xdr:nvSpPr>
        <xdr:cNvPr id="115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429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32</xdr:row>
      <xdr:rowOff>0</xdr:rowOff>
    </xdr:from>
    <xdr:ext cx="219075" cy="219075"/>
    <xdr:sp macro="" textlink="">
      <xdr:nvSpPr>
        <xdr:cNvPr id="1152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4591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31</xdr:row>
      <xdr:rowOff>76200</xdr:rowOff>
    </xdr:from>
    <xdr:ext cx="219075" cy="219075"/>
    <xdr:sp macro="" textlink="">
      <xdr:nvSpPr>
        <xdr:cNvPr id="115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467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31</xdr:row>
      <xdr:rowOff>38100</xdr:rowOff>
    </xdr:from>
    <xdr:ext cx="219075" cy="219075"/>
    <xdr:sp macro="" textlink="">
      <xdr:nvSpPr>
        <xdr:cNvPr id="115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429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32</xdr:row>
      <xdr:rowOff>76200</xdr:rowOff>
    </xdr:from>
    <xdr:ext cx="219075" cy="219075"/>
    <xdr:sp macro="" textlink="">
      <xdr:nvSpPr>
        <xdr:cNvPr id="115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667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32</xdr:row>
      <xdr:rowOff>38100</xdr:rowOff>
    </xdr:from>
    <xdr:ext cx="219075" cy="219075"/>
    <xdr:sp macro="" textlink="">
      <xdr:nvSpPr>
        <xdr:cNvPr id="115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629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32</xdr:row>
      <xdr:rowOff>76200</xdr:rowOff>
    </xdr:from>
    <xdr:ext cx="219075" cy="219075"/>
    <xdr:sp macro="" textlink="">
      <xdr:nvSpPr>
        <xdr:cNvPr id="115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667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32</xdr:row>
      <xdr:rowOff>38100</xdr:rowOff>
    </xdr:from>
    <xdr:ext cx="219075" cy="219075"/>
    <xdr:sp macro="" textlink="">
      <xdr:nvSpPr>
        <xdr:cNvPr id="115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629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33</xdr:row>
      <xdr:rowOff>0</xdr:rowOff>
    </xdr:from>
    <xdr:ext cx="219075" cy="219075"/>
    <xdr:sp macro="" textlink="">
      <xdr:nvSpPr>
        <xdr:cNvPr id="1159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4791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32</xdr:row>
      <xdr:rowOff>76200</xdr:rowOff>
    </xdr:from>
    <xdr:ext cx="219075" cy="219075"/>
    <xdr:sp macro="" textlink="">
      <xdr:nvSpPr>
        <xdr:cNvPr id="116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667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32</xdr:row>
      <xdr:rowOff>38100</xdr:rowOff>
    </xdr:from>
    <xdr:ext cx="219075" cy="219075"/>
    <xdr:sp macro="" textlink="">
      <xdr:nvSpPr>
        <xdr:cNvPr id="116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629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33</xdr:row>
      <xdr:rowOff>76200</xdr:rowOff>
    </xdr:from>
    <xdr:ext cx="219075" cy="219075"/>
    <xdr:sp macro="" textlink="">
      <xdr:nvSpPr>
        <xdr:cNvPr id="116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867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33</xdr:row>
      <xdr:rowOff>38100</xdr:rowOff>
    </xdr:from>
    <xdr:ext cx="219075" cy="219075"/>
    <xdr:sp macro="" textlink="">
      <xdr:nvSpPr>
        <xdr:cNvPr id="116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829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33</xdr:row>
      <xdr:rowOff>76200</xdr:rowOff>
    </xdr:from>
    <xdr:ext cx="219075" cy="219075"/>
    <xdr:sp macro="" textlink="">
      <xdr:nvSpPr>
        <xdr:cNvPr id="116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867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33</xdr:row>
      <xdr:rowOff>38100</xdr:rowOff>
    </xdr:from>
    <xdr:ext cx="219075" cy="219075"/>
    <xdr:sp macro="" textlink="">
      <xdr:nvSpPr>
        <xdr:cNvPr id="116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829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34</xdr:row>
      <xdr:rowOff>0</xdr:rowOff>
    </xdr:from>
    <xdr:ext cx="219075" cy="219075"/>
    <xdr:sp macro="" textlink="">
      <xdr:nvSpPr>
        <xdr:cNvPr id="1166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4991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33</xdr:row>
      <xdr:rowOff>76200</xdr:rowOff>
    </xdr:from>
    <xdr:ext cx="219075" cy="219075"/>
    <xdr:sp macro="" textlink="">
      <xdr:nvSpPr>
        <xdr:cNvPr id="116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4867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33</xdr:row>
      <xdr:rowOff>38100</xdr:rowOff>
    </xdr:from>
    <xdr:ext cx="219075" cy="219075"/>
    <xdr:sp macro="" textlink="">
      <xdr:nvSpPr>
        <xdr:cNvPr id="116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4829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34</xdr:row>
      <xdr:rowOff>76200</xdr:rowOff>
    </xdr:from>
    <xdr:ext cx="219075" cy="219075"/>
    <xdr:sp macro="" textlink="">
      <xdr:nvSpPr>
        <xdr:cNvPr id="116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067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34</xdr:row>
      <xdr:rowOff>38100</xdr:rowOff>
    </xdr:from>
    <xdr:ext cx="219075" cy="219075"/>
    <xdr:sp macro="" textlink="">
      <xdr:nvSpPr>
        <xdr:cNvPr id="117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029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34</xdr:row>
      <xdr:rowOff>76200</xdr:rowOff>
    </xdr:from>
    <xdr:ext cx="219075" cy="219075"/>
    <xdr:sp macro="" textlink="">
      <xdr:nvSpPr>
        <xdr:cNvPr id="117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067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34</xdr:row>
      <xdr:rowOff>38100</xdr:rowOff>
    </xdr:from>
    <xdr:ext cx="219075" cy="219075"/>
    <xdr:sp macro="" textlink="">
      <xdr:nvSpPr>
        <xdr:cNvPr id="117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029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35</xdr:row>
      <xdr:rowOff>0</xdr:rowOff>
    </xdr:from>
    <xdr:ext cx="219075" cy="219075"/>
    <xdr:sp macro="" textlink="">
      <xdr:nvSpPr>
        <xdr:cNvPr id="1173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5191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34</xdr:row>
      <xdr:rowOff>76200</xdr:rowOff>
    </xdr:from>
    <xdr:ext cx="219075" cy="219075"/>
    <xdr:sp macro="" textlink="">
      <xdr:nvSpPr>
        <xdr:cNvPr id="117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067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34</xdr:row>
      <xdr:rowOff>38100</xdr:rowOff>
    </xdr:from>
    <xdr:ext cx="219075" cy="219075"/>
    <xdr:sp macro="" textlink="">
      <xdr:nvSpPr>
        <xdr:cNvPr id="117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029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35</xdr:row>
      <xdr:rowOff>76200</xdr:rowOff>
    </xdr:from>
    <xdr:ext cx="219075" cy="219075"/>
    <xdr:sp macro="" textlink="">
      <xdr:nvSpPr>
        <xdr:cNvPr id="117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267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35</xdr:row>
      <xdr:rowOff>38100</xdr:rowOff>
    </xdr:from>
    <xdr:ext cx="219075" cy="219075"/>
    <xdr:sp macro="" textlink="">
      <xdr:nvSpPr>
        <xdr:cNvPr id="117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229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35</xdr:row>
      <xdr:rowOff>76200</xdr:rowOff>
    </xdr:from>
    <xdr:ext cx="219075" cy="219075"/>
    <xdr:sp macro="" textlink="">
      <xdr:nvSpPr>
        <xdr:cNvPr id="117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267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35</xdr:row>
      <xdr:rowOff>38100</xdr:rowOff>
    </xdr:from>
    <xdr:ext cx="219075" cy="219075"/>
    <xdr:sp macro="" textlink="">
      <xdr:nvSpPr>
        <xdr:cNvPr id="117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229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36</xdr:row>
      <xdr:rowOff>0</xdr:rowOff>
    </xdr:from>
    <xdr:ext cx="219075" cy="219075"/>
    <xdr:sp macro="" textlink="">
      <xdr:nvSpPr>
        <xdr:cNvPr id="1180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5391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35</xdr:row>
      <xdr:rowOff>76200</xdr:rowOff>
    </xdr:from>
    <xdr:ext cx="219075" cy="219075"/>
    <xdr:sp macro="" textlink="">
      <xdr:nvSpPr>
        <xdr:cNvPr id="118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267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35</xdr:row>
      <xdr:rowOff>38100</xdr:rowOff>
    </xdr:from>
    <xdr:ext cx="219075" cy="219075"/>
    <xdr:sp macro="" textlink="">
      <xdr:nvSpPr>
        <xdr:cNvPr id="118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229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36</xdr:row>
      <xdr:rowOff>76200</xdr:rowOff>
    </xdr:from>
    <xdr:ext cx="219075" cy="219075"/>
    <xdr:sp macro="" textlink="">
      <xdr:nvSpPr>
        <xdr:cNvPr id="118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467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36</xdr:row>
      <xdr:rowOff>38100</xdr:rowOff>
    </xdr:from>
    <xdr:ext cx="219075" cy="219075"/>
    <xdr:sp macro="" textlink="">
      <xdr:nvSpPr>
        <xdr:cNvPr id="118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429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36</xdr:row>
      <xdr:rowOff>76200</xdr:rowOff>
    </xdr:from>
    <xdr:ext cx="219075" cy="219075"/>
    <xdr:sp macro="" textlink="">
      <xdr:nvSpPr>
        <xdr:cNvPr id="118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467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36</xdr:row>
      <xdr:rowOff>38100</xdr:rowOff>
    </xdr:from>
    <xdr:ext cx="219075" cy="219075"/>
    <xdr:sp macro="" textlink="">
      <xdr:nvSpPr>
        <xdr:cNvPr id="118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429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37</xdr:row>
      <xdr:rowOff>0</xdr:rowOff>
    </xdr:from>
    <xdr:ext cx="219075" cy="219075"/>
    <xdr:sp macro="" textlink="">
      <xdr:nvSpPr>
        <xdr:cNvPr id="1187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5591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36</xdr:row>
      <xdr:rowOff>76200</xdr:rowOff>
    </xdr:from>
    <xdr:ext cx="219075" cy="219075"/>
    <xdr:sp macro="" textlink="">
      <xdr:nvSpPr>
        <xdr:cNvPr id="118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467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36</xdr:row>
      <xdr:rowOff>38100</xdr:rowOff>
    </xdr:from>
    <xdr:ext cx="219075" cy="219075"/>
    <xdr:sp macro="" textlink="">
      <xdr:nvSpPr>
        <xdr:cNvPr id="118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429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37</xdr:row>
      <xdr:rowOff>76200</xdr:rowOff>
    </xdr:from>
    <xdr:ext cx="219075" cy="219075"/>
    <xdr:sp macro="" textlink="">
      <xdr:nvSpPr>
        <xdr:cNvPr id="119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667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37</xdr:row>
      <xdr:rowOff>38100</xdr:rowOff>
    </xdr:from>
    <xdr:ext cx="219075" cy="219075"/>
    <xdr:sp macro="" textlink="">
      <xdr:nvSpPr>
        <xdr:cNvPr id="119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629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37</xdr:row>
      <xdr:rowOff>76200</xdr:rowOff>
    </xdr:from>
    <xdr:ext cx="219075" cy="219075"/>
    <xdr:sp macro="" textlink="">
      <xdr:nvSpPr>
        <xdr:cNvPr id="119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667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37</xdr:row>
      <xdr:rowOff>38100</xdr:rowOff>
    </xdr:from>
    <xdr:ext cx="219075" cy="219075"/>
    <xdr:sp macro="" textlink="">
      <xdr:nvSpPr>
        <xdr:cNvPr id="119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629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38</xdr:row>
      <xdr:rowOff>0</xdr:rowOff>
    </xdr:from>
    <xdr:ext cx="219075" cy="219075"/>
    <xdr:sp macro="" textlink="">
      <xdr:nvSpPr>
        <xdr:cNvPr id="1194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5791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37</xdr:row>
      <xdr:rowOff>76200</xdr:rowOff>
    </xdr:from>
    <xdr:ext cx="219075" cy="219075"/>
    <xdr:sp macro="" textlink="">
      <xdr:nvSpPr>
        <xdr:cNvPr id="119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667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37</xdr:row>
      <xdr:rowOff>38100</xdr:rowOff>
    </xdr:from>
    <xdr:ext cx="219075" cy="219075"/>
    <xdr:sp macro="" textlink="">
      <xdr:nvSpPr>
        <xdr:cNvPr id="119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629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38</xdr:row>
      <xdr:rowOff>76200</xdr:rowOff>
    </xdr:from>
    <xdr:ext cx="219075" cy="219075"/>
    <xdr:sp macro="" textlink="">
      <xdr:nvSpPr>
        <xdr:cNvPr id="119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867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38</xdr:row>
      <xdr:rowOff>38100</xdr:rowOff>
    </xdr:from>
    <xdr:ext cx="219075" cy="219075"/>
    <xdr:sp macro="" textlink="">
      <xdr:nvSpPr>
        <xdr:cNvPr id="119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829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38</xdr:row>
      <xdr:rowOff>76200</xdr:rowOff>
    </xdr:from>
    <xdr:ext cx="219075" cy="219075"/>
    <xdr:sp macro="" textlink="">
      <xdr:nvSpPr>
        <xdr:cNvPr id="119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867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38</xdr:row>
      <xdr:rowOff>38100</xdr:rowOff>
    </xdr:from>
    <xdr:ext cx="219075" cy="219075"/>
    <xdr:sp macro="" textlink="">
      <xdr:nvSpPr>
        <xdr:cNvPr id="120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829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39</xdr:row>
      <xdr:rowOff>0</xdr:rowOff>
    </xdr:from>
    <xdr:ext cx="219075" cy="219075"/>
    <xdr:sp macro="" textlink="">
      <xdr:nvSpPr>
        <xdr:cNvPr id="1201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5991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38</xdr:row>
      <xdr:rowOff>76200</xdr:rowOff>
    </xdr:from>
    <xdr:ext cx="219075" cy="219075"/>
    <xdr:sp macro="" textlink="">
      <xdr:nvSpPr>
        <xdr:cNvPr id="120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5867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38</xdr:row>
      <xdr:rowOff>38100</xdr:rowOff>
    </xdr:from>
    <xdr:ext cx="219075" cy="219075"/>
    <xdr:sp macro="" textlink="">
      <xdr:nvSpPr>
        <xdr:cNvPr id="120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5829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39</xdr:row>
      <xdr:rowOff>76200</xdr:rowOff>
    </xdr:from>
    <xdr:ext cx="219075" cy="219075"/>
    <xdr:sp macro="" textlink="">
      <xdr:nvSpPr>
        <xdr:cNvPr id="120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067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39</xdr:row>
      <xdr:rowOff>38100</xdr:rowOff>
    </xdr:from>
    <xdr:ext cx="219075" cy="219075"/>
    <xdr:sp macro="" textlink="">
      <xdr:nvSpPr>
        <xdr:cNvPr id="120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029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39</xdr:row>
      <xdr:rowOff>76200</xdr:rowOff>
    </xdr:from>
    <xdr:ext cx="219075" cy="219075"/>
    <xdr:sp macro="" textlink="">
      <xdr:nvSpPr>
        <xdr:cNvPr id="120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067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39</xdr:row>
      <xdr:rowOff>38100</xdr:rowOff>
    </xdr:from>
    <xdr:ext cx="219075" cy="219075"/>
    <xdr:sp macro="" textlink="">
      <xdr:nvSpPr>
        <xdr:cNvPr id="120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029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40</xdr:row>
      <xdr:rowOff>0</xdr:rowOff>
    </xdr:from>
    <xdr:ext cx="219075" cy="219075"/>
    <xdr:sp macro="" textlink="">
      <xdr:nvSpPr>
        <xdr:cNvPr id="1208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6191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39</xdr:row>
      <xdr:rowOff>76200</xdr:rowOff>
    </xdr:from>
    <xdr:ext cx="219075" cy="219075"/>
    <xdr:sp macro="" textlink="">
      <xdr:nvSpPr>
        <xdr:cNvPr id="120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067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39</xdr:row>
      <xdr:rowOff>38100</xdr:rowOff>
    </xdr:from>
    <xdr:ext cx="219075" cy="219075"/>
    <xdr:sp macro="" textlink="">
      <xdr:nvSpPr>
        <xdr:cNvPr id="121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029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40</xdr:row>
      <xdr:rowOff>76200</xdr:rowOff>
    </xdr:from>
    <xdr:ext cx="219075" cy="219075"/>
    <xdr:sp macro="" textlink="">
      <xdr:nvSpPr>
        <xdr:cNvPr id="121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267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40</xdr:row>
      <xdr:rowOff>38100</xdr:rowOff>
    </xdr:from>
    <xdr:ext cx="219075" cy="219075"/>
    <xdr:sp macro="" textlink="">
      <xdr:nvSpPr>
        <xdr:cNvPr id="121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229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40</xdr:row>
      <xdr:rowOff>76200</xdr:rowOff>
    </xdr:from>
    <xdr:ext cx="219075" cy="219075"/>
    <xdr:sp macro="" textlink="">
      <xdr:nvSpPr>
        <xdr:cNvPr id="121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267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40</xdr:row>
      <xdr:rowOff>38100</xdr:rowOff>
    </xdr:from>
    <xdr:ext cx="219075" cy="219075"/>
    <xdr:sp macro="" textlink="">
      <xdr:nvSpPr>
        <xdr:cNvPr id="121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229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41</xdr:row>
      <xdr:rowOff>0</xdr:rowOff>
    </xdr:from>
    <xdr:ext cx="219075" cy="219075"/>
    <xdr:sp macro="" textlink="">
      <xdr:nvSpPr>
        <xdr:cNvPr id="121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6391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40</xdr:row>
      <xdr:rowOff>76200</xdr:rowOff>
    </xdr:from>
    <xdr:ext cx="219075" cy="219075"/>
    <xdr:sp macro="" textlink="">
      <xdr:nvSpPr>
        <xdr:cNvPr id="121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267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40</xdr:row>
      <xdr:rowOff>38100</xdr:rowOff>
    </xdr:from>
    <xdr:ext cx="219075" cy="219075"/>
    <xdr:sp macro="" textlink="">
      <xdr:nvSpPr>
        <xdr:cNvPr id="121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229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41</xdr:row>
      <xdr:rowOff>76200</xdr:rowOff>
    </xdr:from>
    <xdr:ext cx="219075" cy="219075"/>
    <xdr:sp macro="" textlink="">
      <xdr:nvSpPr>
        <xdr:cNvPr id="121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467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41</xdr:row>
      <xdr:rowOff>38100</xdr:rowOff>
    </xdr:from>
    <xdr:ext cx="219075" cy="219075"/>
    <xdr:sp macro="" textlink="">
      <xdr:nvSpPr>
        <xdr:cNvPr id="121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429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41</xdr:row>
      <xdr:rowOff>76200</xdr:rowOff>
    </xdr:from>
    <xdr:ext cx="219075" cy="219075"/>
    <xdr:sp macro="" textlink="">
      <xdr:nvSpPr>
        <xdr:cNvPr id="122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467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41</xdr:row>
      <xdr:rowOff>38100</xdr:rowOff>
    </xdr:from>
    <xdr:ext cx="219075" cy="219075"/>
    <xdr:sp macro="" textlink="">
      <xdr:nvSpPr>
        <xdr:cNvPr id="122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429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42</xdr:row>
      <xdr:rowOff>0</xdr:rowOff>
    </xdr:from>
    <xdr:ext cx="219075" cy="219075"/>
    <xdr:sp macro="" textlink="">
      <xdr:nvSpPr>
        <xdr:cNvPr id="1222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6591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41</xdr:row>
      <xdr:rowOff>76200</xdr:rowOff>
    </xdr:from>
    <xdr:ext cx="219075" cy="219075"/>
    <xdr:sp macro="" textlink="">
      <xdr:nvSpPr>
        <xdr:cNvPr id="122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467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41</xdr:row>
      <xdr:rowOff>38100</xdr:rowOff>
    </xdr:from>
    <xdr:ext cx="219075" cy="219075"/>
    <xdr:sp macro="" textlink="">
      <xdr:nvSpPr>
        <xdr:cNvPr id="122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429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42</xdr:row>
      <xdr:rowOff>76200</xdr:rowOff>
    </xdr:from>
    <xdr:ext cx="219075" cy="219075"/>
    <xdr:sp macro="" textlink="">
      <xdr:nvSpPr>
        <xdr:cNvPr id="122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667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42</xdr:row>
      <xdr:rowOff>38100</xdr:rowOff>
    </xdr:from>
    <xdr:ext cx="219075" cy="219075"/>
    <xdr:sp macro="" textlink="">
      <xdr:nvSpPr>
        <xdr:cNvPr id="122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629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42</xdr:row>
      <xdr:rowOff>76200</xdr:rowOff>
    </xdr:from>
    <xdr:ext cx="219075" cy="219075"/>
    <xdr:sp macro="" textlink="">
      <xdr:nvSpPr>
        <xdr:cNvPr id="122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667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42</xdr:row>
      <xdr:rowOff>38100</xdr:rowOff>
    </xdr:from>
    <xdr:ext cx="219075" cy="219075"/>
    <xdr:sp macro="" textlink="">
      <xdr:nvSpPr>
        <xdr:cNvPr id="122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629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43</xdr:row>
      <xdr:rowOff>0</xdr:rowOff>
    </xdr:from>
    <xdr:ext cx="219075" cy="219075"/>
    <xdr:sp macro="" textlink="">
      <xdr:nvSpPr>
        <xdr:cNvPr id="1229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6791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42</xdr:row>
      <xdr:rowOff>76200</xdr:rowOff>
    </xdr:from>
    <xdr:ext cx="219075" cy="219075"/>
    <xdr:sp macro="" textlink="">
      <xdr:nvSpPr>
        <xdr:cNvPr id="123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667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42</xdr:row>
      <xdr:rowOff>38100</xdr:rowOff>
    </xdr:from>
    <xdr:ext cx="219075" cy="219075"/>
    <xdr:sp macro="" textlink="">
      <xdr:nvSpPr>
        <xdr:cNvPr id="123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629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43</xdr:row>
      <xdr:rowOff>76200</xdr:rowOff>
    </xdr:from>
    <xdr:ext cx="219075" cy="219075"/>
    <xdr:sp macro="" textlink="">
      <xdr:nvSpPr>
        <xdr:cNvPr id="123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867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43</xdr:row>
      <xdr:rowOff>38100</xdr:rowOff>
    </xdr:from>
    <xdr:ext cx="219075" cy="219075"/>
    <xdr:sp macro="" textlink="">
      <xdr:nvSpPr>
        <xdr:cNvPr id="123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829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43</xdr:row>
      <xdr:rowOff>76200</xdr:rowOff>
    </xdr:from>
    <xdr:ext cx="219075" cy="219075"/>
    <xdr:sp macro="" textlink="">
      <xdr:nvSpPr>
        <xdr:cNvPr id="123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867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43</xdr:row>
      <xdr:rowOff>38100</xdr:rowOff>
    </xdr:from>
    <xdr:ext cx="219075" cy="219075"/>
    <xdr:sp macro="" textlink="">
      <xdr:nvSpPr>
        <xdr:cNvPr id="123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829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44</xdr:row>
      <xdr:rowOff>0</xdr:rowOff>
    </xdr:from>
    <xdr:ext cx="219075" cy="219075"/>
    <xdr:sp macro="" textlink="">
      <xdr:nvSpPr>
        <xdr:cNvPr id="1236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6991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43</xdr:row>
      <xdr:rowOff>76200</xdr:rowOff>
    </xdr:from>
    <xdr:ext cx="219075" cy="219075"/>
    <xdr:sp macro="" textlink="">
      <xdr:nvSpPr>
        <xdr:cNvPr id="123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6867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43</xdr:row>
      <xdr:rowOff>38100</xdr:rowOff>
    </xdr:from>
    <xdr:ext cx="219075" cy="219075"/>
    <xdr:sp macro="" textlink="">
      <xdr:nvSpPr>
        <xdr:cNvPr id="123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6829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44</xdr:row>
      <xdr:rowOff>76200</xdr:rowOff>
    </xdr:from>
    <xdr:ext cx="219075" cy="219075"/>
    <xdr:sp macro="" textlink="">
      <xdr:nvSpPr>
        <xdr:cNvPr id="123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067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44</xdr:row>
      <xdr:rowOff>38100</xdr:rowOff>
    </xdr:from>
    <xdr:ext cx="219075" cy="219075"/>
    <xdr:sp macro="" textlink="">
      <xdr:nvSpPr>
        <xdr:cNvPr id="124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029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44</xdr:row>
      <xdr:rowOff>76200</xdr:rowOff>
    </xdr:from>
    <xdr:ext cx="219075" cy="219075"/>
    <xdr:sp macro="" textlink="">
      <xdr:nvSpPr>
        <xdr:cNvPr id="124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067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44</xdr:row>
      <xdr:rowOff>38100</xdr:rowOff>
    </xdr:from>
    <xdr:ext cx="219075" cy="219075"/>
    <xdr:sp macro="" textlink="">
      <xdr:nvSpPr>
        <xdr:cNvPr id="124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029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45</xdr:row>
      <xdr:rowOff>0</xdr:rowOff>
    </xdr:from>
    <xdr:ext cx="219075" cy="219075"/>
    <xdr:sp macro="" textlink="">
      <xdr:nvSpPr>
        <xdr:cNvPr id="1243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7191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44</xdr:row>
      <xdr:rowOff>76200</xdr:rowOff>
    </xdr:from>
    <xdr:ext cx="219075" cy="219075"/>
    <xdr:sp macro="" textlink="">
      <xdr:nvSpPr>
        <xdr:cNvPr id="124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067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44</xdr:row>
      <xdr:rowOff>38100</xdr:rowOff>
    </xdr:from>
    <xdr:ext cx="219075" cy="219075"/>
    <xdr:sp macro="" textlink="">
      <xdr:nvSpPr>
        <xdr:cNvPr id="124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029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45</xdr:row>
      <xdr:rowOff>76200</xdr:rowOff>
    </xdr:from>
    <xdr:ext cx="219075" cy="219075"/>
    <xdr:sp macro="" textlink="">
      <xdr:nvSpPr>
        <xdr:cNvPr id="124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267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45</xdr:row>
      <xdr:rowOff>38100</xdr:rowOff>
    </xdr:from>
    <xdr:ext cx="219075" cy="219075"/>
    <xdr:sp macro="" textlink="">
      <xdr:nvSpPr>
        <xdr:cNvPr id="124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229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45</xdr:row>
      <xdr:rowOff>76200</xdr:rowOff>
    </xdr:from>
    <xdr:ext cx="219075" cy="219075"/>
    <xdr:sp macro="" textlink="">
      <xdr:nvSpPr>
        <xdr:cNvPr id="124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267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45</xdr:row>
      <xdr:rowOff>38100</xdr:rowOff>
    </xdr:from>
    <xdr:ext cx="219075" cy="219075"/>
    <xdr:sp macro="" textlink="">
      <xdr:nvSpPr>
        <xdr:cNvPr id="124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229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46</xdr:row>
      <xdr:rowOff>0</xdr:rowOff>
    </xdr:from>
    <xdr:ext cx="219075" cy="219075"/>
    <xdr:sp macro="" textlink="">
      <xdr:nvSpPr>
        <xdr:cNvPr id="1250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7391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45</xdr:row>
      <xdr:rowOff>76200</xdr:rowOff>
    </xdr:from>
    <xdr:ext cx="219075" cy="219075"/>
    <xdr:sp macro="" textlink="">
      <xdr:nvSpPr>
        <xdr:cNvPr id="125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267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45</xdr:row>
      <xdr:rowOff>38100</xdr:rowOff>
    </xdr:from>
    <xdr:ext cx="219075" cy="219075"/>
    <xdr:sp macro="" textlink="">
      <xdr:nvSpPr>
        <xdr:cNvPr id="125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229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46</xdr:row>
      <xdr:rowOff>76200</xdr:rowOff>
    </xdr:from>
    <xdr:ext cx="219075" cy="219075"/>
    <xdr:sp macro="" textlink="">
      <xdr:nvSpPr>
        <xdr:cNvPr id="125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467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46</xdr:row>
      <xdr:rowOff>38100</xdr:rowOff>
    </xdr:from>
    <xdr:ext cx="219075" cy="219075"/>
    <xdr:sp macro="" textlink="">
      <xdr:nvSpPr>
        <xdr:cNvPr id="125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429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46</xdr:row>
      <xdr:rowOff>76200</xdr:rowOff>
    </xdr:from>
    <xdr:ext cx="219075" cy="219075"/>
    <xdr:sp macro="" textlink="">
      <xdr:nvSpPr>
        <xdr:cNvPr id="125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467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46</xdr:row>
      <xdr:rowOff>38100</xdr:rowOff>
    </xdr:from>
    <xdr:ext cx="219075" cy="219075"/>
    <xdr:sp macro="" textlink="">
      <xdr:nvSpPr>
        <xdr:cNvPr id="125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429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47</xdr:row>
      <xdr:rowOff>0</xdr:rowOff>
    </xdr:from>
    <xdr:ext cx="219075" cy="219075"/>
    <xdr:sp macro="" textlink="">
      <xdr:nvSpPr>
        <xdr:cNvPr id="1257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7591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46</xdr:row>
      <xdr:rowOff>76200</xdr:rowOff>
    </xdr:from>
    <xdr:ext cx="219075" cy="219075"/>
    <xdr:sp macro="" textlink="">
      <xdr:nvSpPr>
        <xdr:cNvPr id="125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467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46</xdr:row>
      <xdr:rowOff>38100</xdr:rowOff>
    </xdr:from>
    <xdr:ext cx="219075" cy="219075"/>
    <xdr:sp macro="" textlink="">
      <xdr:nvSpPr>
        <xdr:cNvPr id="125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429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47</xdr:row>
      <xdr:rowOff>76200</xdr:rowOff>
    </xdr:from>
    <xdr:ext cx="219075" cy="219075"/>
    <xdr:sp macro="" textlink="">
      <xdr:nvSpPr>
        <xdr:cNvPr id="126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667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47</xdr:row>
      <xdr:rowOff>38100</xdr:rowOff>
    </xdr:from>
    <xdr:ext cx="219075" cy="219075"/>
    <xdr:sp macro="" textlink="">
      <xdr:nvSpPr>
        <xdr:cNvPr id="126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629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47</xdr:row>
      <xdr:rowOff>76200</xdr:rowOff>
    </xdr:from>
    <xdr:ext cx="219075" cy="219075"/>
    <xdr:sp macro="" textlink="">
      <xdr:nvSpPr>
        <xdr:cNvPr id="126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667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47</xdr:row>
      <xdr:rowOff>38100</xdr:rowOff>
    </xdr:from>
    <xdr:ext cx="219075" cy="219075"/>
    <xdr:sp macro="" textlink="">
      <xdr:nvSpPr>
        <xdr:cNvPr id="126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629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48</xdr:row>
      <xdr:rowOff>0</xdr:rowOff>
    </xdr:from>
    <xdr:ext cx="219075" cy="219075"/>
    <xdr:sp macro="" textlink="">
      <xdr:nvSpPr>
        <xdr:cNvPr id="1264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7791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47</xdr:row>
      <xdr:rowOff>76200</xdr:rowOff>
    </xdr:from>
    <xdr:ext cx="219075" cy="219075"/>
    <xdr:sp macro="" textlink="">
      <xdr:nvSpPr>
        <xdr:cNvPr id="126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667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47</xdr:row>
      <xdr:rowOff>38100</xdr:rowOff>
    </xdr:from>
    <xdr:ext cx="219075" cy="219075"/>
    <xdr:sp macro="" textlink="">
      <xdr:nvSpPr>
        <xdr:cNvPr id="126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629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48</xdr:row>
      <xdr:rowOff>76200</xdr:rowOff>
    </xdr:from>
    <xdr:ext cx="219075" cy="219075"/>
    <xdr:sp macro="" textlink="">
      <xdr:nvSpPr>
        <xdr:cNvPr id="126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867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48</xdr:row>
      <xdr:rowOff>38100</xdr:rowOff>
    </xdr:from>
    <xdr:ext cx="219075" cy="219075"/>
    <xdr:sp macro="" textlink="">
      <xdr:nvSpPr>
        <xdr:cNvPr id="126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829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48</xdr:row>
      <xdr:rowOff>76200</xdr:rowOff>
    </xdr:from>
    <xdr:ext cx="219075" cy="219075"/>
    <xdr:sp macro="" textlink="">
      <xdr:nvSpPr>
        <xdr:cNvPr id="126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867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48</xdr:row>
      <xdr:rowOff>38100</xdr:rowOff>
    </xdr:from>
    <xdr:ext cx="219075" cy="219075"/>
    <xdr:sp macro="" textlink="">
      <xdr:nvSpPr>
        <xdr:cNvPr id="127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829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49</xdr:row>
      <xdr:rowOff>0</xdr:rowOff>
    </xdr:from>
    <xdr:ext cx="219075" cy="219075"/>
    <xdr:sp macro="" textlink="">
      <xdr:nvSpPr>
        <xdr:cNvPr id="1271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7991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48</xdr:row>
      <xdr:rowOff>76200</xdr:rowOff>
    </xdr:from>
    <xdr:ext cx="219075" cy="219075"/>
    <xdr:sp macro="" textlink="">
      <xdr:nvSpPr>
        <xdr:cNvPr id="127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7867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48</xdr:row>
      <xdr:rowOff>38100</xdr:rowOff>
    </xdr:from>
    <xdr:ext cx="219075" cy="219075"/>
    <xdr:sp macro="" textlink="">
      <xdr:nvSpPr>
        <xdr:cNvPr id="127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7829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49</xdr:row>
      <xdr:rowOff>76200</xdr:rowOff>
    </xdr:from>
    <xdr:ext cx="219075" cy="219075"/>
    <xdr:sp macro="" textlink="">
      <xdr:nvSpPr>
        <xdr:cNvPr id="127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067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49</xdr:row>
      <xdr:rowOff>38100</xdr:rowOff>
    </xdr:from>
    <xdr:ext cx="219075" cy="219075"/>
    <xdr:sp macro="" textlink="">
      <xdr:nvSpPr>
        <xdr:cNvPr id="127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029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49</xdr:row>
      <xdr:rowOff>76200</xdr:rowOff>
    </xdr:from>
    <xdr:ext cx="219075" cy="219075"/>
    <xdr:sp macro="" textlink="">
      <xdr:nvSpPr>
        <xdr:cNvPr id="127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067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49</xdr:row>
      <xdr:rowOff>38100</xdr:rowOff>
    </xdr:from>
    <xdr:ext cx="219075" cy="219075"/>
    <xdr:sp macro="" textlink="">
      <xdr:nvSpPr>
        <xdr:cNvPr id="127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029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50</xdr:row>
      <xdr:rowOff>0</xdr:rowOff>
    </xdr:from>
    <xdr:ext cx="219075" cy="219075"/>
    <xdr:sp macro="" textlink="">
      <xdr:nvSpPr>
        <xdr:cNvPr id="1278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8191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49</xdr:row>
      <xdr:rowOff>76200</xdr:rowOff>
    </xdr:from>
    <xdr:ext cx="219075" cy="219075"/>
    <xdr:sp macro="" textlink="">
      <xdr:nvSpPr>
        <xdr:cNvPr id="127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067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49</xdr:row>
      <xdr:rowOff>38100</xdr:rowOff>
    </xdr:from>
    <xdr:ext cx="219075" cy="219075"/>
    <xdr:sp macro="" textlink="">
      <xdr:nvSpPr>
        <xdr:cNvPr id="128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029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50</xdr:row>
      <xdr:rowOff>76200</xdr:rowOff>
    </xdr:from>
    <xdr:ext cx="219075" cy="219075"/>
    <xdr:sp macro="" textlink="">
      <xdr:nvSpPr>
        <xdr:cNvPr id="128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267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50</xdr:row>
      <xdr:rowOff>38100</xdr:rowOff>
    </xdr:from>
    <xdr:ext cx="219075" cy="219075"/>
    <xdr:sp macro="" textlink="">
      <xdr:nvSpPr>
        <xdr:cNvPr id="128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229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50</xdr:row>
      <xdr:rowOff>76200</xdr:rowOff>
    </xdr:from>
    <xdr:ext cx="219075" cy="219075"/>
    <xdr:sp macro="" textlink="">
      <xdr:nvSpPr>
        <xdr:cNvPr id="128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267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50</xdr:row>
      <xdr:rowOff>38100</xdr:rowOff>
    </xdr:from>
    <xdr:ext cx="219075" cy="219075"/>
    <xdr:sp macro="" textlink="">
      <xdr:nvSpPr>
        <xdr:cNvPr id="128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229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51</xdr:row>
      <xdr:rowOff>0</xdr:rowOff>
    </xdr:from>
    <xdr:ext cx="219075" cy="219075"/>
    <xdr:sp macro="" textlink="">
      <xdr:nvSpPr>
        <xdr:cNvPr id="128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8391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50</xdr:row>
      <xdr:rowOff>76200</xdr:rowOff>
    </xdr:from>
    <xdr:ext cx="219075" cy="219075"/>
    <xdr:sp macro="" textlink="">
      <xdr:nvSpPr>
        <xdr:cNvPr id="128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267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50</xdr:row>
      <xdr:rowOff>38100</xdr:rowOff>
    </xdr:from>
    <xdr:ext cx="219075" cy="219075"/>
    <xdr:sp macro="" textlink="">
      <xdr:nvSpPr>
        <xdr:cNvPr id="128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229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51</xdr:row>
      <xdr:rowOff>76200</xdr:rowOff>
    </xdr:from>
    <xdr:ext cx="219075" cy="219075"/>
    <xdr:sp macro="" textlink="">
      <xdr:nvSpPr>
        <xdr:cNvPr id="128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467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51</xdr:row>
      <xdr:rowOff>38100</xdr:rowOff>
    </xdr:from>
    <xdr:ext cx="219075" cy="219075"/>
    <xdr:sp macro="" textlink="">
      <xdr:nvSpPr>
        <xdr:cNvPr id="128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429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51</xdr:row>
      <xdr:rowOff>76200</xdr:rowOff>
    </xdr:from>
    <xdr:ext cx="219075" cy="219075"/>
    <xdr:sp macro="" textlink="">
      <xdr:nvSpPr>
        <xdr:cNvPr id="129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467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51</xdr:row>
      <xdr:rowOff>38100</xdr:rowOff>
    </xdr:from>
    <xdr:ext cx="219075" cy="219075"/>
    <xdr:sp macro="" textlink="">
      <xdr:nvSpPr>
        <xdr:cNvPr id="129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429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52</xdr:row>
      <xdr:rowOff>0</xdr:rowOff>
    </xdr:from>
    <xdr:ext cx="219075" cy="219075"/>
    <xdr:sp macro="" textlink="">
      <xdr:nvSpPr>
        <xdr:cNvPr id="1292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8591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51</xdr:row>
      <xdr:rowOff>76200</xdr:rowOff>
    </xdr:from>
    <xdr:ext cx="219075" cy="219075"/>
    <xdr:sp macro="" textlink="">
      <xdr:nvSpPr>
        <xdr:cNvPr id="129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467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51</xdr:row>
      <xdr:rowOff>38100</xdr:rowOff>
    </xdr:from>
    <xdr:ext cx="219075" cy="219075"/>
    <xdr:sp macro="" textlink="">
      <xdr:nvSpPr>
        <xdr:cNvPr id="129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429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52</xdr:row>
      <xdr:rowOff>76200</xdr:rowOff>
    </xdr:from>
    <xdr:ext cx="219075" cy="219075"/>
    <xdr:sp macro="" textlink="">
      <xdr:nvSpPr>
        <xdr:cNvPr id="129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667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52</xdr:row>
      <xdr:rowOff>38100</xdr:rowOff>
    </xdr:from>
    <xdr:ext cx="219075" cy="219075"/>
    <xdr:sp macro="" textlink="">
      <xdr:nvSpPr>
        <xdr:cNvPr id="129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629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52</xdr:row>
      <xdr:rowOff>76200</xdr:rowOff>
    </xdr:from>
    <xdr:ext cx="219075" cy="219075"/>
    <xdr:sp macro="" textlink="">
      <xdr:nvSpPr>
        <xdr:cNvPr id="129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667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52</xdr:row>
      <xdr:rowOff>38100</xdr:rowOff>
    </xdr:from>
    <xdr:ext cx="219075" cy="219075"/>
    <xdr:sp macro="" textlink="">
      <xdr:nvSpPr>
        <xdr:cNvPr id="129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629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53</xdr:row>
      <xdr:rowOff>0</xdr:rowOff>
    </xdr:from>
    <xdr:ext cx="219075" cy="219075"/>
    <xdr:sp macro="" textlink="">
      <xdr:nvSpPr>
        <xdr:cNvPr id="1299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8791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52</xdr:row>
      <xdr:rowOff>76200</xdr:rowOff>
    </xdr:from>
    <xdr:ext cx="219075" cy="219075"/>
    <xdr:sp macro="" textlink="">
      <xdr:nvSpPr>
        <xdr:cNvPr id="130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667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52</xdr:row>
      <xdr:rowOff>38100</xdr:rowOff>
    </xdr:from>
    <xdr:ext cx="219075" cy="219075"/>
    <xdr:sp macro="" textlink="">
      <xdr:nvSpPr>
        <xdr:cNvPr id="130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629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53</xdr:row>
      <xdr:rowOff>76200</xdr:rowOff>
    </xdr:from>
    <xdr:ext cx="219075" cy="219075"/>
    <xdr:sp macro="" textlink="">
      <xdr:nvSpPr>
        <xdr:cNvPr id="130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867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53</xdr:row>
      <xdr:rowOff>38100</xdr:rowOff>
    </xdr:from>
    <xdr:ext cx="219075" cy="219075"/>
    <xdr:sp macro="" textlink="">
      <xdr:nvSpPr>
        <xdr:cNvPr id="130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829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53</xdr:row>
      <xdr:rowOff>76200</xdr:rowOff>
    </xdr:from>
    <xdr:ext cx="219075" cy="219075"/>
    <xdr:sp macro="" textlink="">
      <xdr:nvSpPr>
        <xdr:cNvPr id="130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867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53</xdr:row>
      <xdr:rowOff>38100</xdr:rowOff>
    </xdr:from>
    <xdr:ext cx="219075" cy="219075"/>
    <xdr:sp macro="" textlink="">
      <xdr:nvSpPr>
        <xdr:cNvPr id="130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829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54</xdr:row>
      <xdr:rowOff>0</xdr:rowOff>
    </xdr:from>
    <xdr:ext cx="219075" cy="219075"/>
    <xdr:sp macro="" textlink="">
      <xdr:nvSpPr>
        <xdr:cNvPr id="1306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8991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53</xdr:row>
      <xdr:rowOff>76200</xdr:rowOff>
    </xdr:from>
    <xdr:ext cx="219075" cy="219075"/>
    <xdr:sp macro="" textlink="">
      <xdr:nvSpPr>
        <xdr:cNvPr id="130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8867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53</xdr:row>
      <xdr:rowOff>38100</xdr:rowOff>
    </xdr:from>
    <xdr:ext cx="219075" cy="219075"/>
    <xdr:sp macro="" textlink="">
      <xdr:nvSpPr>
        <xdr:cNvPr id="130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8829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54</xdr:row>
      <xdr:rowOff>76200</xdr:rowOff>
    </xdr:from>
    <xdr:ext cx="219075" cy="219075"/>
    <xdr:sp macro="" textlink="">
      <xdr:nvSpPr>
        <xdr:cNvPr id="130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067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54</xdr:row>
      <xdr:rowOff>38100</xdr:rowOff>
    </xdr:from>
    <xdr:ext cx="219075" cy="219075"/>
    <xdr:sp macro="" textlink="">
      <xdr:nvSpPr>
        <xdr:cNvPr id="131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029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54</xdr:row>
      <xdr:rowOff>76200</xdr:rowOff>
    </xdr:from>
    <xdr:ext cx="219075" cy="219075"/>
    <xdr:sp macro="" textlink="">
      <xdr:nvSpPr>
        <xdr:cNvPr id="131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067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54</xdr:row>
      <xdr:rowOff>38100</xdr:rowOff>
    </xdr:from>
    <xdr:ext cx="219075" cy="219075"/>
    <xdr:sp macro="" textlink="">
      <xdr:nvSpPr>
        <xdr:cNvPr id="131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029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55</xdr:row>
      <xdr:rowOff>0</xdr:rowOff>
    </xdr:from>
    <xdr:ext cx="219075" cy="219075"/>
    <xdr:sp macro="" textlink="">
      <xdr:nvSpPr>
        <xdr:cNvPr id="1313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9191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54</xdr:row>
      <xdr:rowOff>76200</xdr:rowOff>
    </xdr:from>
    <xdr:ext cx="219075" cy="219075"/>
    <xdr:sp macro="" textlink="">
      <xdr:nvSpPr>
        <xdr:cNvPr id="131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067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54</xdr:row>
      <xdr:rowOff>38100</xdr:rowOff>
    </xdr:from>
    <xdr:ext cx="219075" cy="219075"/>
    <xdr:sp macro="" textlink="">
      <xdr:nvSpPr>
        <xdr:cNvPr id="131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029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55</xdr:row>
      <xdr:rowOff>76200</xdr:rowOff>
    </xdr:from>
    <xdr:ext cx="219075" cy="219075"/>
    <xdr:sp macro="" textlink="">
      <xdr:nvSpPr>
        <xdr:cNvPr id="131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267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55</xdr:row>
      <xdr:rowOff>38100</xdr:rowOff>
    </xdr:from>
    <xdr:ext cx="219075" cy="219075"/>
    <xdr:sp macro="" textlink="">
      <xdr:nvSpPr>
        <xdr:cNvPr id="131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229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55</xdr:row>
      <xdr:rowOff>76200</xdr:rowOff>
    </xdr:from>
    <xdr:ext cx="219075" cy="219075"/>
    <xdr:sp macro="" textlink="">
      <xdr:nvSpPr>
        <xdr:cNvPr id="131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267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55</xdr:row>
      <xdr:rowOff>38100</xdr:rowOff>
    </xdr:from>
    <xdr:ext cx="219075" cy="219075"/>
    <xdr:sp macro="" textlink="">
      <xdr:nvSpPr>
        <xdr:cNvPr id="131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229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56</xdr:row>
      <xdr:rowOff>0</xdr:rowOff>
    </xdr:from>
    <xdr:ext cx="219075" cy="219075"/>
    <xdr:sp macro="" textlink="">
      <xdr:nvSpPr>
        <xdr:cNvPr id="1320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9391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55</xdr:row>
      <xdr:rowOff>76200</xdr:rowOff>
    </xdr:from>
    <xdr:ext cx="219075" cy="219075"/>
    <xdr:sp macro="" textlink="">
      <xdr:nvSpPr>
        <xdr:cNvPr id="132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267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55</xdr:row>
      <xdr:rowOff>38100</xdr:rowOff>
    </xdr:from>
    <xdr:ext cx="219075" cy="219075"/>
    <xdr:sp macro="" textlink="">
      <xdr:nvSpPr>
        <xdr:cNvPr id="132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229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56</xdr:row>
      <xdr:rowOff>76200</xdr:rowOff>
    </xdr:from>
    <xdr:ext cx="219075" cy="219075"/>
    <xdr:sp macro="" textlink="">
      <xdr:nvSpPr>
        <xdr:cNvPr id="132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467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56</xdr:row>
      <xdr:rowOff>38100</xdr:rowOff>
    </xdr:from>
    <xdr:ext cx="219075" cy="219075"/>
    <xdr:sp macro="" textlink="">
      <xdr:nvSpPr>
        <xdr:cNvPr id="132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429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56</xdr:row>
      <xdr:rowOff>76200</xdr:rowOff>
    </xdr:from>
    <xdr:ext cx="219075" cy="219075"/>
    <xdr:sp macro="" textlink="">
      <xdr:nvSpPr>
        <xdr:cNvPr id="132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467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56</xdr:row>
      <xdr:rowOff>38100</xdr:rowOff>
    </xdr:from>
    <xdr:ext cx="219075" cy="219075"/>
    <xdr:sp macro="" textlink="">
      <xdr:nvSpPr>
        <xdr:cNvPr id="132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429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57</xdr:row>
      <xdr:rowOff>0</xdr:rowOff>
    </xdr:from>
    <xdr:ext cx="219075" cy="219075"/>
    <xdr:sp macro="" textlink="">
      <xdr:nvSpPr>
        <xdr:cNvPr id="1327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9591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56</xdr:row>
      <xdr:rowOff>76200</xdr:rowOff>
    </xdr:from>
    <xdr:ext cx="219075" cy="219075"/>
    <xdr:sp macro="" textlink="">
      <xdr:nvSpPr>
        <xdr:cNvPr id="132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467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56</xdr:row>
      <xdr:rowOff>38100</xdr:rowOff>
    </xdr:from>
    <xdr:ext cx="219075" cy="219075"/>
    <xdr:sp macro="" textlink="">
      <xdr:nvSpPr>
        <xdr:cNvPr id="132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429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57</xdr:row>
      <xdr:rowOff>76200</xdr:rowOff>
    </xdr:from>
    <xdr:ext cx="219075" cy="219075"/>
    <xdr:sp macro="" textlink="">
      <xdr:nvSpPr>
        <xdr:cNvPr id="133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667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57</xdr:row>
      <xdr:rowOff>38100</xdr:rowOff>
    </xdr:from>
    <xdr:ext cx="219075" cy="219075"/>
    <xdr:sp macro="" textlink="">
      <xdr:nvSpPr>
        <xdr:cNvPr id="133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629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57</xdr:row>
      <xdr:rowOff>76200</xdr:rowOff>
    </xdr:from>
    <xdr:ext cx="219075" cy="219075"/>
    <xdr:sp macro="" textlink="">
      <xdr:nvSpPr>
        <xdr:cNvPr id="133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667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57</xdr:row>
      <xdr:rowOff>38100</xdr:rowOff>
    </xdr:from>
    <xdr:ext cx="219075" cy="219075"/>
    <xdr:sp macro="" textlink="">
      <xdr:nvSpPr>
        <xdr:cNvPr id="133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629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58</xdr:row>
      <xdr:rowOff>0</xdr:rowOff>
    </xdr:from>
    <xdr:ext cx="219075" cy="219075"/>
    <xdr:sp macro="" textlink="">
      <xdr:nvSpPr>
        <xdr:cNvPr id="1334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9791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57</xdr:row>
      <xdr:rowOff>76200</xdr:rowOff>
    </xdr:from>
    <xdr:ext cx="219075" cy="219075"/>
    <xdr:sp macro="" textlink="">
      <xdr:nvSpPr>
        <xdr:cNvPr id="133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667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57</xdr:row>
      <xdr:rowOff>38100</xdr:rowOff>
    </xdr:from>
    <xdr:ext cx="219075" cy="219075"/>
    <xdr:sp macro="" textlink="">
      <xdr:nvSpPr>
        <xdr:cNvPr id="133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629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58</xdr:row>
      <xdr:rowOff>76200</xdr:rowOff>
    </xdr:from>
    <xdr:ext cx="219075" cy="219075"/>
    <xdr:sp macro="" textlink="">
      <xdr:nvSpPr>
        <xdr:cNvPr id="133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867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58</xdr:row>
      <xdr:rowOff>38100</xdr:rowOff>
    </xdr:from>
    <xdr:ext cx="219075" cy="219075"/>
    <xdr:sp macro="" textlink="">
      <xdr:nvSpPr>
        <xdr:cNvPr id="133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829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58</xdr:row>
      <xdr:rowOff>76200</xdr:rowOff>
    </xdr:from>
    <xdr:ext cx="219075" cy="219075"/>
    <xdr:sp macro="" textlink="">
      <xdr:nvSpPr>
        <xdr:cNvPr id="133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867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58</xdr:row>
      <xdr:rowOff>38100</xdr:rowOff>
    </xdr:from>
    <xdr:ext cx="219075" cy="219075"/>
    <xdr:sp macro="" textlink="">
      <xdr:nvSpPr>
        <xdr:cNvPr id="134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829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59</xdr:row>
      <xdr:rowOff>0</xdr:rowOff>
    </xdr:from>
    <xdr:ext cx="219075" cy="219075"/>
    <xdr:sp macro="" textlink="">
      <xdr:nvSpPr>
        <xdr:cNvPr id="1341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9991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58</xdr:row>
      <xdr:rowOff>76200</xdr:rowOff>
    </xdr:from>
    <xdr:ext cx="219075" cy="219075"/>
    <xdr:sp macro="" textlink="">
      <xdr:nvSpPr>
        <xdr:cNvPr id="134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9867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58</xdr:row>
      <xdr:rowOff>38100</xdr:rowOff>
    </xdr:from>
    <xdr:ext cx="219075" cy="219075"/>
    <xdr:sp macro="" textlink="">
      <xdr:nvSpPr>
        <xdr:cNvPr id="134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9829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59</xdr:row>
      <xdr:rowOff>76200</xdr:rowOff>
    </xdr:from>
    <xdr:ext cx="219075" cy="219075"/>
    <xdr:sp macro="" textlink="">
      <xdr:nvSpPr>
        <xdr:cNvPr id="134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067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59</xdr:row>
      <xdr:rowOff>38100</xdr:rowOff>
    </xdr:from>
    <xdr:ext cx="219075" cy="219075"/>
    <xdr:sp macro="" textlink="">
      <xdr:nvSpPr>
        <xdr:cNvPr id="134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029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59</xdr:row>
      <xdr:rowOff>76200</xdr:rowOff>
    </xdr:from>
    <xdr:ext cx="219075" cy="219075"/>
    <xdr:sp macro="" textlink="">
      <xdr:nvSpPr>
        <xdr:cNvPr id="134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067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59</xdr:row>
      <xdr:rowOff>38100</xdr:rowOff>
    </xdr:from>
    <xdr:ext cx="219075" cy="219075"/>
    <xdr:sp macro="" textlink="">
      <xdr:nvSpPr>
        <xdr:cNvPr id="134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029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60</xdr:row>
      <xdr:rowOff>0</xdr:rowOff>
    </xdr:from>
    <xdr:ext cx="219075" cy="219075"/>
    <xdr:sp macro="" textlink="">
      <xdr:nvSpPr>
        <xdr:cNvPr id="1348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0191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59</xdr:row>
      <xdr:rowOff>76200</xdr:rowOff>
    </xdr:from>
    <xdr:ext cx="219075" cy="219075"/>
    <xdr:sp macro="" textlink="">
      <xdr:nvSpPr>
        <xdr:cNvPr id="134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067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59</xdr:row>
      <xdr:rowOff>38100</xdr:rowOff>
    </xdr:from>
    <xdr:ext cx="219075" cy="219075"/>
    <xdr:sp macro="" textlink="">
      <xdr:nvSpPr>
        <xdr:cNvPr id="135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029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60</xdr:row>
      <xdr:rowOff>76200</xdr:rowOff>
    </xdr:from>
    <xdr:ext cx="219075" cy="219075"/>
    <xdr:sp macro="" textlink="">
      <xdr:nvSpPr>
        <xdr:cNvPr id="135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267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60</xdr:row>
      <xdr:rowOff>38100</xdr:rowOff>
    </xdr:from>
    <xdr:ext cx="219075" cy="219075"/>
    <xdr:sp macro="" textlink="">
      <xdr:nvSpPr>
        <xdr:cNvPr id="135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229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60</xdr:row>
      <xdr:rowOff>76200</xdr:rowOff>
    </xdr:from>
    <xdr:ext cx="219075" cy="219075"/>
    <xdr:sp macro="" textlink="">
      <xdr:nvSpPr>
        <xdr:cNvPr id="135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267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60</xdr:row>
      <xdr:rowOff>38100</xdr:rowOff>
    </xdr:from>
    <xdr:ext cx="219075" cy="219075"/>
    <xdr:sp macro="" textlink="">
      <xdr:nvSpPr>
        <xdr:cNvPr id="135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229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61</xdr:row>
      <xdr:rowOff>0</xdr:rowOff>
    </xdr:from>
    <xdr:ext cx="219075" cy="219075"/>
    <xdr:sp macro="" textlink="">
      <xdr:nvSpPr>
        <xdr:cNvPr id="135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0391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60</xdr:row>
      <xdr:rowOff>76200</xdr:rowOff>
    </xdr:from>
    <xdr:ext cx="219075" cy="219075"/>
    <xdr:sp macro="" textlink="">
      <xdr:nvSpPr>
        <xdr:cNvPr id="135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267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60</xdr:row>
      <xdr:rowOff>38100</xdr:rowOff>
    </xdr:from>
    <xdr:ext cx="219075" cy="219075"/>
    <xdr:sp macro="" textlink="">
      <xdr:nvSpPr>
        <xdr:cNvPr id="135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229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61</xdr:row>
      <xdr:rowOff>76200</xdr:rowOff>
    </xdr:from>
    <xdr:ext cx="219075" cy="219075"/>
    <xdr:sp macro="" textlink="">
      <xdr:nvSpPr>
        <xdr:cNvPr id="135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467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61</xdr:row>
      <xdr:rowOff>38100</xdr:rowOff>
    </xdr:from>
    <xdr:ext cx="219075" cy="219075"/>
    <xdr:sp macro="" textlink="">
      <xdr:nvSpPr>
        <xdr:cNvPr id="135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429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61</xdr:row>
      <xdr:rowOff>76200</xdr:rowOff>
    </xdr:from>
    <xdr:ext cx="219075" cy="219075"/>
    <xdr:sp macro="" textlink="">
      <xdr:nvSpPr>
        <xdr:cNvPr id="136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467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61</xdr:row>
      <xdr:rowOff>38100</xdr:rowOff>
    </xdr:from>
    <xdr:ext cx="219075" cy="219075"/>
    <xdr:sp macro="" textlink="">
      <xdr:nvSpPr>
        <xdr:cNvPr id="136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429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62</xdr:row>
      <xdr:rowOff>0</xdr:rowOff>
    </xdr:from>
    <xdr:ext cx="219075" cy="219075"/>
    <xdr:sp macro="" textlink="">
      <xdr:nvSpPr>
        <xdr:cNvPr id="1362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05918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61</xdr:row>
      <xdr:rowOff>76200</xdr:rowOff>
    </xdr:from>
    <xdr:ext cx="219075" cy="219075"/>
    <xdr:sp macro="" textlink="">
      <xdr:nvSpPr>
        <xdr:cNvPr id="136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467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61</xdr:row>
      <xdr:rowOff>38100</xdr:rowOff>
    </xdr:from>
    <xdr:ext cx="219075" cy="219075"/>
    <xdr:sp macro="" textlink="">
      <xdr:nvSpPr>
        <xdr:cNvPr id="136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429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62</xdr:row>
      <xdr:rowOff>76200</xdr:rowOff>
    </xdr:from>
    <xdr:ext cx="219075" cy="219075"/>
    <xdr:sp macro="" textlink="">
      <xdr:nvSpPr>
        <xdr:cNvPr id="136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668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62</xdr:row>
      <xdr:rowOff>38100</xdr:rowOff>
    </xdr:from>
    <xdr:ext cx="219075" cy="219075"/>
    <xdr:sp macro="" textlink="">
      <xdr:nvSpPr>
        <xdr:cNvPr id="136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629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62</xdr:row>
      <xdr:rowOff>76200</xdr:rowOff>
    </xdr:from>
    <xdr:ext cx="219075" cy="219075"/>
    <xdr:sp macro="" textlink="">
      <xdr:nvSpPr>
        <xdr:cNvPr id="136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668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62</xdr:row>
      <xdr:rowOff>38100</xdr:rowOff>
    </xdr:from>
    <xdr:ext cx="219075" cy="219075"/>
    <xdr:sp macro="" textlink="">
      <xdr:nvSpPr>
        <xdr:cNvPr id="136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629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63</xdr:row>
      <xdr:rowOff>0</xdr:rowOff>
    </xdr:from>
    <xdr:ext cx="219075" cy="219075"/>
    <xdr:sp macro="" textlink="">
      <xdr:nvSpPr>
        <xdr:cNvPr id="1369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07918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62</xdr:row>
      <xdr:rowOff>76200</xdr:rowOff>
    </xdr:from>
    <xdr:ext cx="219075" cy="219075"/>
    <xdr:sp macro="" textlink="">
      <xdr:nvSpPr>
        <xdr:cNvPr id="137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668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62</xdr:row>
      <xdr:rowOff>38100</xdr:rowOff>
    </xdr:from>
    <xdr:ext cx="219075" cy="219075"/>
    <xdr:sp macro="" textlink="">
      <xdr:nvSpPr>
        <xdr:cNvPr id="137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629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63</xdr:row>
      <xdr:rowOff>76200</xdr:rowOff>
    </xdr:from>
    <xdr:ext cx="219075" cy="219075"/>
    <xdr:sp macro="" textlink="">
      <xdr:nvSpPr>
        <xdr:cNvPr id="137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868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63</xdr:row>
      <xdr:rowOff>38100</xdr:rowOff>
    </xdr:from>
    <xdr:ext cx="219075" cy="219075"/>
    <xdr:sp macro="" textlink="">
      <xdr:nvSpPr>
        <xdr:cNvPr id="137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829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63</xdr:row>
      <xdr:rowOff>76200</xdr:rowOff>
    </xdr:from>
    <xdr:ext cx="219075" cy="219075"/>
    <xdr:sp macro="" textlink="">
      <xdr:nvSpPr>
        <xdr:cNvPr id="137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868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63</xdr:row>
      <xdr:rowOff>38100</xdr:rowOff>
    </xdr:from>
    <xdr:ext cx="219075" cy="219075"/>
    <xdr:sp macro="" textlink="">
      <xdr:nvSpPr>
        <xdr:cNvPr id="137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829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64</xdr:row>
      <xdr:rowOff>0</xdr:rowOff>
    </xdr:from>
    <xdr:ext cx="219075" cy="219075"/>
    <xdr:sp macro="" textlink="">
      <xdr:nvSpPr>
        <xdr:cNvPr id="1376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09918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63</xdr:row>
      <xdr:rowOff>76200</xdr:rowOff>
    </xdr:from>
    <xdr:ext cx="219075" cy="219075"/>
    <xdr:sp macro="" textlink="">
      <xdr:nvSpPr>
        <xdr:cNvPr id="137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0868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63</xdr:row>
      <xdr:rowOff>38100</xdr:rowOff>
    </xdr:from>
    <xdr:ext cx="219075" cy="219075"/>
    <xdr:sp macro="" textlink="">
      <xdr:nvSpPr>
        <xdr:cNvPr id="137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0829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64</xdr:row>
      <xdr:rowOff>0</xdr:rowOff>
    </xdr:from>
    <xdr:ext cx="219075" cy="219075"/>
    <xdr:sp macro="" textlink="">
      <xdr:nvSpPr>
        <xdr:cNvPr id="137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068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64</xdr:row>
      <xdr:rowOff>0</xdr:rowOff>
    </xdr:from>
    <xdr:ext cx="219075" cy="219075"/>
    <xdr:sp macro="" textlink="">
      <xdr:nvSpPr>
        <xdr:cNvPr id="138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029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64</xdr:row>
      <xdr:rowOff>0</xdr:rowOff>
    </xdr:from>
    <xdr:ext cx="219075" cy="219075"/>
    <xdr:sp macro="" textlink="">
      <xdr:nvSpPr>
        <xdr:cNvPr id="138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068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64</xdr:row>
      <xdr:rowOff>0</xdr:rowOff>
    </xdr:from>
    <xdr:ext cx="219075" cy="219075"/>
    <xdr:sp macro="" textlink="">
      <xdr:nvSpPr>
        <xdr:cNvPr id="138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029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64</xdr:row>
      <xdr:rowOff>0</xdr:rowOff>
    </xdr:from>
    <xdr:ext cx="219075" cy="219075"/>
    <xdr:sp macro="" textlink="">
      <xdr:nvSpPr>
        <xdr:cNvPr id="1383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11918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64</xdr:row>
      <xdr:rowOff>0</xdr:rowOff>
    </xdr:from>
    <xdr:ext cx="219075" cy="219075"/>
    <xdr:sp macro="" textlink="">
      <xdr:nvSpPr>
        <xdr:cNvPr id="138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068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64</xdr:row>
      <xdr:rowOff>0</xdr:rowOff>
    </xdr:from>
    <xdr:ext cx="219075" cy="219075"/>
    <xdr:sp macro="" textlink="">
      <xdr:nvSpPr>
        <xdr:cNvPr id="138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029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64</xdr:row>
      <xdr:rowOff>76200</xdr:rowOff>
    </xdr:from>
    <xdr:ext cx="219075" cy="219075"/>
    <xdr:sp macro="" textlink="">
      <xdr:nvSpPr>
        <xdr:cNvPr id="138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268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64</xdr:row>
      <xdr:rowOff>38100</xdr:rowOff>
    </xdr:from>
    <xdr:ext cx="219075" cy="219075"/>
    <xdr:sp macro="" textlink="">
      <xdr:nvSpPr>
        <xdr:cNvPr id="138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229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64</xdr:row>
      <xdr:rowOff>76200</xdr:rowOff>
    </xdr:from>
    <xdr:ext cx="219075" cy="219075"/>
    <xdr:sp macro="" textlink="">
      <xdr:nvSpPr>
        <xdr:cNvPr id="138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268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64</xdr:row>
      <xdr:rowOff>38100</xdr:rowOff>
    </xdr:from>
    <xdr:ext cx="219075" cy="219075"/>
    <xdr:sp macro="" textlink="">
      <xdr:nvSpPr>
        <xdr:cNvPr id="138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229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65</xdr:row>
      <xdr:rowOff>0</xdr:rowOff>
    </xdr:from>
    <xdr:ext cx="219075" cy="219075"/>
    <xdr:sp macro="" textlink="">
      <xdr:nvSpPr>
        <xdr:cNvPr id="1390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13919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64</xdr:row>
      <xdr:rowOff>76200</xdr:rowOff>
    </xdr:from>
    <xdr:ext cx="219075" cy="219075"/>
    <xdr:sp macro="" textlink="">
      <xdr:nvSpPr>
        <xdr:cNvPr id="139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268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64</xdr:row>
      <xdr:rowOff>38100</xdr:rowOff>
    </xdr:from>
    <xdr:ext cx="219075" cy="219075"/>
    <xdr:sp macro="" textlink="">
      <xdr:nvSpPr>
        <xdr:cNvPr id="139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229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65</xdr:row>
      <xdr:rowOff>0</xdr:rowOff>
    </xdr:from>
    <xdr:ext cx="219075" cy="219075"/>
    <xdr:sp macro="" textlink="">
      <xdr:nvSpPr>
        <xdr:cNvPr id="139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468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65</xdr:row>
      <xdr:rowOff>0</xdr:rowOff>
    </xdr:from>
    <xdr:ext cx="219075" cy="219075"/>
    <xdr:sp macro="" textlink="">
      <xdr:nvSpPr>
        <xdr:cNvPr id="139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430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65</xdr:row>
      <xdr:rowOff>0</xdr:rowOff>
    </xdr:from>
    <xdr:ext cx="219075" cy="219075"/>
    <xdr:sp macro="" textlink="">
      <xdr:nvSpPr>
        <xdr:cNvPr id="139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468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65</xdr:row>
      <xdr:rowOff>0</xdr:rowOff>
    </xdr:from>
    <xdr:ext cx="219075" cy="219075"/>
    <xdr:sp macro="" textlink="">
      <xdr:nvSpPr>
        <xdr:cNvPr id="139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430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65</xdr:row>
      <xdr:rowOff>0</xdr:rowOff>
    </xdr:from>
    <xdr:ext cx="219075" cy="219075"/>
    <xdr:sp macro="" textlink="">
      <xdr:nvSpPr>
        <xdr:cNvPr id="1397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15919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65</xdr:row>
      <xdr:rowOff>0</xdr:rowOff>
    </xdr:from>
    <xdr:ext cx="219075" cy="219075"/>
    <xdr:sp macro="" textlink="">
      <xdr:nvSpPr>
        <xdr:cNvPr id="139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468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65</xdr:row>
      <xdr:rowOff>0</xdr:rowOff>
    </xdr:from>
    <xdr:ext cx="219075" cy="219075"/>
    <xdr:sp macro="" textlink="">
      <xdr:nvSpPr>
        <xdr:cNvPr id="139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430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65</xdr:row>
      <xdr:rowOff>76200</xdr:rowOff>
    </xdr:from>
    <xdr:ext cx="219075" cy="219075"/>
    <xdr:sp macro="" textlink="">
      <xdr:nvSpPr>
        <xdr:cNvPr id="140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668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65</xdr:row>
      <xdr:rowOff>38100</xdr:rowOff>
    </xdr:from>
    <xdr:ext cx="219075" cy="219075"/>
    <xdr:sp macro="" textlink="">
      <xdr:nvSpPr>
        <xdr:cNvPr id="140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630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65</xdr:row>
      <xdr:rowOff>76200</xdr:rowOff>
    </xdr:from>
    <xdr:ext cx="219075" cy="219075"/>
    <xdr:sp macro="" textlink="">
      <xdr:nvSpPr>
        <xdr:cNvPr id="140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668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65</xdr:row>
      <xdr:rowOff>38100</xdr:rowOff>
    </xdr:from>
    <xdr:ext cx="219075" cy="219075"/>
    <xdr:sp macro="" textlink="">
      <xdr:nvSpPr>
        <xdr:cNvPr id="140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630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66</xdr:row>
      <xdr:rowOff>0</xdr:rowOff>
    </xdr:from>
    <xdr:ext cx="219075" cy="219075"/>
    <xdr:sp macro="" textlink="">
      <xdr:nvSpPr>
        <xdr:cNvPr id="1404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17919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65</xdr:row>
      <xdr:rowOff>76200</xdr:rowOff>
    </xdr:from>
    <xdr:ext cx="219075" cy="219075"/>
    <xdr:sp macro="" textlink="">
      <xdr:nvSpPr>
        <xdr:cNvPr id="140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668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65</xdr:row>
      <xdr:rowOff>38100</xdr:rowOff>
    </xdr:from>
    <xdr:ext cx="219075" cy="219075"/>
    <xdr:sp macro="" textlink="">
      <xdr:nvSpPr>
        <xdr:cNvPr id="140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630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66</xdr:row>
      <xdr:rowOff>76200</xdr:rowOff>
    </xdr:from>
    <xdr:ext cx="219075" cy="219075"/>
    <xdr:sp macro="" textlink="">
      <xdr:nvSpPr>
        <xdr:cNvPr id="140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868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66</xdr:row>
      <xdr:rowOff>38100</xdr:rowOff>
    </xdr:from>
    <xdr:ext cx="219075" cy="219075"/>
    <xdr:sp macro="" textlink="">
      <xdr:nvSpPr>
        <xdr:cNvPr id="140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830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66</xdr:row>
      <xdr:rowOff>76200</xdr:rowOff>
    </xdr:from>
    <xdr:ext cx="219075" cy="219075"/>
    <xdr:sp macro="" textlink="">
      <xdr:nvSpPr>
        <xdr:cNvPr id="140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868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66</xdr:row>
      <xdr:rowOff>38100</xdr:rowOff>
    </xdr:from>
    <xdr:ext cx="219075" cy="219075"/>
    <xdr:sp macro="" textlink="">
      <xdr:nvSpPr>
        <xdr:cNvPr id="141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830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67</xdr:row>
      <xdr:rowOff>0</xdr:rowOff>
    </xdr:from>
    <xdr:ext cx="219075" cy="219075"/>
    <xdr:sp macro="" textlink="">
      <xdr:nvSpPr>
        <xdr:cNvPr id="1411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19919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66</xdr:row>
      <xdr:rowOff>76200</xdr:rowOff>
    </xdr:from>
    <xdr:ext cx="219075" cy="219075"/>
    <xdr:sp macro="" textlink="">
      <xdr:nvSpPr>
        <xdr:cNvPr id="141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1868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66</xdr:row>
      <xdr:rowOff>38100</xdr:rowOff>
    </xdr:from>
    <xdr:ext cx="219075" cy="219075"/>
    <xdr:sp macro="" textlink="">
      <xdr:nvSpPr>
        <xdr:cNvPr id="141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1830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67</xdr:row>
      <xdr:rowOff>76200</xdr:rowOff>
    </xdr:from>
    <xdr:ext cx="219075" cy="219075"/>
    <xdr:sp macro="" textlink="">
      <xdr:nvSpPr>
        <xdr:cNvPr id="141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068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67</xdr:row>
      <xdr:rowOff>38100</xdr:rowOff>
    </xdr:from>
    <xdr:ext cx="219075" cy="219075"/>
    <xdr:sp macro="" textlink="">
      <xdr:nvSpPr>
        <xdr:cNvPr id="141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030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67</xdr:row>
      <xdr:rowOff>76200</xdr:rowOff>
    </xdr:from>
    <xdr:ext cx="219075" cy="219075"/>
    <xdr:sp macro="" textlink="">
      <xdr:nvSpPr>
        <xdr:cNvPr id="141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068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67</xdr:row>
      <xdr:rowOff>38100</xdr:rowOff>
    </xdr:from>
    <xdr:ext cx="219075" cy="219075"/>
    <xdr:sp macro="" textlink="">
      <xdr:nvSpPr>
        <xdr:cNvPr id="141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030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219075" cy="219075"/>
    <xdr:sp macro="" textlink="">
      <xdr:nvSpPr>
        <xdr:cNvPr id="1418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21920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67</xdr:row>
      <xdr:rowOff>76200</xdr:rowOff>
    </xdr:from>
    <xdr:ext cx="219075" cy="219075"/>
    <xdr:sp macro="" textlink="">
      <xdr:nvSpPr>
        <xdr:cNvPr id="141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068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67</xdr:row>
      <xdr:rowOff>38100</xdr:rowOff>
    </xdr:from>
    <xdr:ext cx="219075" cy="219075"/>
    <xdr:sp macro="" textlink="">
      <xdr:nvSpPr>
        <xdr:cNvPr id="142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030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219075" cy="219075"/>
    <xdr:sp macro="" textlink="">
      <xdr:nvSpPr>
        <xdr:cNvPr id="142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268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219075" cy="219075"/>
    <xdr:sp macro="" textlink="">
      <xdr:nvSpPr>
        <xdr:cNvPr id="142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230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219075" cy="219075"/>
    <xdr:sp macro="" textlink="">
      <xdr:nvSpPr>
        <xdr:cNvPr id="142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268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219075" cy="219075"/>
    <xdr:sp macro="" textlink="">
      <xdr:nvSpPr>
        <xdr:cNvPr id="142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230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219075" cy="219075"/>
    <xdr:sp macro="" textlink="">
      <xdr:nvSpPr>
        <xdr:cNvPr id="142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23920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219075" cy="219075"/>
    <xdr:sp macro="" textlink="">
      <xdr:nvSpPr>
        <xdr:cNvPr id="142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268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68</xdr:row>
      <xdr:rowOff>0</xdr:rowOff>
    </xdr:from>
    <xdr:ext cx="219075" cy="219075"/>
    <xdr:sp macro="" textlink="">
      <xdr:nvSpPr>
        <xdr:cNvPr id="142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230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68</xdr:row>
      <xdr:rowOff>76200</xdr:rowOff>
    </xdr:from>
    <xdr:ext cx="219075" cy="219075"/>
    <xdr:sp macro="" textlink="">
      <xdr:nvSpPr>
        <xdr:cNvPr id="142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468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68</xdr:row>
      <xdr:rowOff>38100</xdr:rowOff>
    </xdr:from>
    <xdr:ext cx="219075" cy="219075"/>
    <xdr:sp macro="" textlink="">
      <xdr:nvSpPr>
        <xdr:cNvPr id="142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430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68</xdr:row>
      <xdr:rowOff>76200</xdr:rowOff>
    </xdr:from>
    <xdr:ext cx="219075" cy="219075"/>
    <xdr:sp macro="" textlink="">
      <xdr:nvSpPr>
        <xdr:cNvPr id="143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468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68</xdr:row>
      <xdr:rowOff>38100</xdr:rowOff>
    </xdr:from>
    <xdr:ext cx="219075" cy="219075"/>
    <xdr:sp macro="" textlink="">
      <xdr:nvSpPr>
        <xdr:cNvPr id="143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430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69</xdr:row>
      <xdr:rowOff>0</xdr:rowOff>
    </xdr:from>
    <xdr:ext cx="219075" cy="219075"/>
    <xdr:sp macro="" textlink="">
      <xdr:nvSpPr>
        <xdr:cNvPr id="1432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25920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68</xdr:row>
      <xdr:rowOff>76200</xdr:rowOff>
    </xdr:from>
    <xdr:ext cx="219075" cy="219075"/>
    <xdr:sp macro="" textlink="">
      <xdr:nvSpPr>
        <xdr:cNvPr id="143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468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68</xdr:row>
      <xdr:rowOff>38100</xdr:rowOff>
    </xdr:from>
    <xdr:ext cx="219075" cy="219075"/>
    <xdr:sp macro="" textlink="">
      <xdr:nvSpPr>
        <xdr:cNvPr id="143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430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69</xdr:row>
      <xdr:rowOff>76200</xdr:rowOff>
    </xdr:from>
    <xdr:ext cx="219075" cy="219075"/>
    <xdr:sp macro="" textlink="">
      <xdr:nvSpPr>
        <xdr:cNvPr id="143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668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69</xdr:row>
      <xdr:rowOff>38100</xdr:rowOff>
    </xdr:from>
    <xdr:ext cx="219075" cy="219075"/>
    <xdr:sp macro="" textlink="">
      <xdr:nvSpPr>
        <xdr:cNvPr id="143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630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69</xdr:row>
      <xdr:rowOff>76200</xdr:rowOff>
    </xdr:from>
    <xdr:ext cx="219075" cy="219075"/>
    <xdr:sp macro="" textlink="">
      <xdr:nvSpPr>
        <xdr:cNvPr id="143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668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69</xdr:row>
      <xdr:rowOff>38100</xdr:rowOff>
    </xdr:from>
    <xdr:ext cx="219075" cy="219075"/>
    <xdr:sp macro="" textlink="">
      <xdr:nvSpPr>
        <xdr:cNvPr id="143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630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70</xdr:row>
      <xdr:rowOff>0</xdr:rowOff>
    </xdr:from>
    <xdr:ext cx="219075" cy="219075"/>
    <xdr:sp macro="" textlink="">
      <xdr:nvSpPr>
        <xdr:cNvPr id="1439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27920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69</xdr:row>
      <xdr:rowOff>76200</xdr:rowOff>
    </xdr:from>
    <xdr:ext cx="219075" cy="219075"/>
    <xdr:sp macro="" textlink="">
      <xdr:nvSpPr>
        <xdr:cNvPr id="144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668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69</xdr:row>
      <xdr:rowOff>38100</xdr:rowOff>
    </xdr:from>
    <xdr:ext cx="219075" cy="219075"/>
    <xdr:sp macro="" textlink="">
      <xdr:nvSpPr>
        <xdr:cNvPr id="144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630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70</xdr:row>
      <xdr:rowOff>76200</xdr:rowOff>
    </xdr:from>
    <xdr:ext cx="219075" cy="219075"/>
    <xdr:sp macro="" textlink="">
      <xdr:nvSpPr>
        <xdr:cNvPr id="144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868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70</xdr:row>
      <xdr:rowOff>38100</xdr:rowOff>
    </xdr:from>
    <xdr:ext cx="219075" cy="219075"/>
    <xdr:sp macro="" textlink="">
      <xdr:nvSpPr>
        <xdr:cNvPr id="144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830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70</xdr:row>
      <xdr:rowOff>76200</xdr:rowOff>
    </xdr:from>
    <xdr:ext cx="219075" cy="219075"/>
    <xdr:sp macro="" textlink="">
      <xdr:nvSpPr>
        <xdr:cNvPr id="144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868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70</xdr:row>
      <xdr:rowOff>38100</xdr:rowOff>
    </xdr:from>
    <xdr:ext cx="219075" cy="219075"/>
    <xdr:sp macro="" textlink="">
      <xdr:nvSpPr>
        <xdr:cNvPr id="144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830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71</xdr:row>
      <xdr:rowOff>0</xdr:rowOff>
    </xdr:from>
    <xdr:ext cx="219075" cy="219075"/>
    <xdr:sp macro="" textlink="">
      <xdr:nvSpPr>
        <xdr:cNvPr id="1446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29921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70</xdr:row>
      <xdr:rowOff>76200</xdr:rowOff>
    </xdr:from>
    <xdr:ext cx="219075" cy="219075"/>
    <xdr:sp macro="" textlink="">
      <xdr:nvSpPr>
        <xdr:cNvPr id="144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2868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70</xdr:row>
      <xdr:rowOff>38100</xdr:rowOff>
    </xdr:from>
    <xdr:ext cx="219075" cy="219075"/>
    <xdr:sp macro="" textlink="">
      <xdr:nvSpPr>
        <xdr:cNvPr id="144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2830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71</xdr:row>
      <xdr:rowOff>76200</xdr:rowOff>
    </xdr:from>
    <xdr:ext cx="219075" cy="219075"/>
    <xdr:sp macro="" textlink="">
      <xdr:nvSpPr>
        <xdr:cNvPr id="144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068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71</xdr:row>
      <xdr:rowOff>38100</xdr:rowOff>
    </xdr:from>
    <xdr:ext cx="219075" cy="219075"/>
    <xdr:sp macro="" textlink="">
      <xdr:nvSpPr>
        <xdr:cNvPr id="145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030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71</xdr:row>
      <xdr:rowOff>76200</xdr:rowOff>
    </xdr:from>
    <xdr:ext cx="219075" cy="219075"/>
    <xdr:sp macro="" textlink="">
      <xdr:nvSpPr>
        <xdr:cNvPr id="145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068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71</xdr:row>
      <xdr:rowOff>38100</xdr:rowOff>
    </xdr:from>
    <xdr:ext cx="219075" cy="219075"/>
    <xdr:sp macro="" textlink="">
      <xdr:nvSpPr>
        <xdr:cNvPr id="145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030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72</xdr:row>
      <xdr:rowOff>0</xdr:rowOff>
    </xdr:from>
    <xdr:ext cx="219075" cy="219075"/>
    <xdr:sp macro="" textlink="">
      <xdr:nvSpPr>
        <xdr:cNvPr id="1453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31921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71</xdr:row>
      <xdr:rowOff>76200</xdr:rowOff>
    </xdr:from>
    <xdr:ext cx="219075" cy="219075"/>
    <xdr:sp macro="" textlink="">
      <xdr:nvSpPr>
        <xdr:cNvPr id="145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068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71</xdr:row>
      <xdr:rowOff>38100</xdr:rowOff>
    </xdr:from>
    <xdr:ext cx="219075" cy="219075"/>
    <xdr:sp macro="" textlink="">
      <xdr:nvSpPr>
        <xdr:cNvPr id="145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030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72</xdr:row>
      <xdr:rowOff>76200</xdr:rowOff>
    </xdr:from>
    <xdr:ext cx="219075" cy="219075"/>
    <xdr:sp macro="" textlink="">
      <xdr:nvSpPr>
        <xdr:cNvPr id="145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268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72</xdr:row>
      <xdr:rowOff>38100</xdr:rowOff>
    </xdr:from>
    <xdr:ext cx="219075" cy="219075"/>
    <xdr:sp macro="" textlink="">
      <xdr:nvSpPr>
        <xdr:cNvPr id="145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230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72</xdr:row>
      <xdr:rowOff>76200</xdr:rowOff>
    </xdr:from>
    <xdr:ext cx="219075" cy="219075"/>
    <xdr:sp macro="" textlink="">
      <xdr:nvSpPr>
        <xdr:cNvPr id="145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268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72</xdr:row>
      <xdr:rowOff>38100</xdr:rowOff>
    </xdr:from>
    <xdr:ext cx="219075" cy="219075"/>
    <xdr:sp macro="" textlink="">
      <xdr:nvSpPr>
        <xdr:cNvPr id="145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230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73</xdr:row>
      <xdr:rowOff>0</xdr:rowOff>
    </xdr:from>
    <xdr:ext cx="219075" cy="219075"/>
    <xdr:sp macro="" textlink="">
      <xdr:nvSpPr>
        <xdr:cNvPr id="1460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33921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72</xdr:row>
      <xdr:rowOff>76200</xdr:rowOff>
    </xdr:from>
    <xdr:ext cx="219075" cy="219075"/>
    <xdr:sp macro="" textlink="">
      <xdr:nvSpPr>
        <xdr:cNvPr id="146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268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72</xdr:row>
      <xdr:rowOff>38100</xdr:rowOff>
    </xdr:from>
    <xdr:ext cx="219075" cy="219075"/>
    <xdr:sp macro="" textlink="">
      <xdr:nvSpPr>
        <xdr:cNvPr id="146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230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73</xdr:row>
      <xdr:rowOff>76200</xdr:rowOff>
    </xdr:from>
    <xdr:ext cx="219075" cy="219075"/>
    <xdr:sp macro="" textlink="">
      <xdr:nvSpPr>
        <xdr:cNvPr id="146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468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73</xdr:row>
      <xdr:rowOff>38100</xdr:rowOff>
    </xdr:from>
    <xdr:ext cx="219075" cy="219075"/>
    <xdr:sp macro="" textlink="">
      <xdr:nvSpPr>
        <xdr:cNvPr id="146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430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73</xdr:row>
      <xdr:rowOff>76200</xdr:rowOff>
    </xdr:from>
    <xdr:ext cx="219075" cy="219075"/>
    <xdr:sp macro="" textlink="">
      <xdr:nvSpPr>
        <xdr:cNvPr id="146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468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73</xdr:row>
      <xdr:rowOff>38100</xdr:rowOff>
    </xdr:from>
    <xdr:ext cx="219075" cy="219075"/>
    <xdr:sp macro="" textlink="">
      <xdr:nvSpPr>
        <xdr:cNvPr id="146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430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74</xdr:row>
      <xdr:rowOff>0</xdr:rowOff>
    </xdr:from>
    <xdr:ext cx="219075" cy="219075"/>
    <xdr:sp macro="" textlink="">
      <xdr:nvSpPr>
        <xdr:cNvPr id="1467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35921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73</xdr:row>
      <xdr:rowOff>76200</xdr:rowOff>
    </xdr:from>
    <xdr:ext cx="219075" cy="219075"/>
    <xdr:sp macro="" textlink="">
      <xdr:nvSpPr>
        <xdr:cNvPr id="146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468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73</xdr:row>
      <xdr:rowOff>38100</xdr:rowOff>
    </xdr:from>
    <xdr:ext cx="219075" cy="219075"/>
    <xdr:sp macro="" textlink="">
      <xdr:nvSpPr>
        <xdr:cNvPr id="146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430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74</xdr:row>
      <xdr:rowOff>76200</xdr:rowOff>
    </xdr:from>
    <xdr:ext cx="219075" cy="219075"/>
    <xdr:sp macro="" textlink="">
      <xdr:nvSpPr>
        <xdr:cNvPr id="147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668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74</xdr:row>
      <xdr:rowOff>38100</xdr:rowOff>
    </xdr:from>
    <xdr:ext cx="219075" cy="219075"/>
    <xdr:sp macro="" textlink="">
      <xdr:nvSpPr>
        <xdr:cNvPr id="147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630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74</xdr:row>
      <xdr:rowOff>76200</xdr:rowOff>
    </xdr:from>
    <xdr:ext cx="219075" cy="219075"/>
    <xdr:sp macro="" textlink="">
      <xdr:nvSpPr>
        <xdr:cNvPr id="147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668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74</xdr:row>
      <xdr:rowOff>38100</xdr:rowOff>
    </xdr:from>
    <xdr:ext cx="219075" cy="219075"/>
    <xdr:sp macro="" textlink="">
      <xdr:nvSpPr>
        <xdr:cNvPr id="147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630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75</xdr:row>
      <xdr:rowOff>0</xdr:rowOff>
    </xdr:from>
    <xdr:ext cx="219075" cy="219075"/>
    <xdr:sp macro="" textlink="">
      <xdr:nvSpPr>
        <xdr:cNvPr id="1474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37922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74</xdr:row>
      <xdr:rowOff>76200</xdr:rowOff>
    </xdr:from>
    <xdr:ext cx="219075" cy="219075"/>
    <xdr:sp macro="" textlink="">
      <xdr:nvSpPr>
        <xdr:cNvPr id="147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668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74</xdr:row>
      <xdr:rowOff>38100</xdr:rowOff>
    </xdr:from>
    <xdr:ext cx="219075" cy="219075"/>
    <xdr:sp macro="" textlink="">
      <xdr:nvSpPr>
        <xdr:cNvPr id="147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630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75</xdr:row>
      <xdr:rowOff>76200</xdr:rowOff>
    </xdr:from>
    <xdr:ext cx="219075" cy="219075"/>
    <xdr:sp macro="" textlink="">
      <xdr:nvSpPr>
        <xdr:cNvPr id="147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868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75</xdr:row>
      <xdr:rowOff>38100</xdr:rowOff>
    </xdr:from>
    <xdr:ext cx="219075" cy="219075"/>
    <xdr:sp macro="" textlink="">
      <xdr:nvSpPr>
        <xdr:cNvPr id="147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830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75</xdr:row>
      <xdr:rowOff>76200</xdr:rowOff>
    </xdr:from>
    <xdr:ext cx="219075" cy="219075"/>
    <xdr:sp macro="" textlink="">
      <xdr:nvSpPr>
        <xdr:cNvPr id="147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868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75</xdr:row>
      <xdr:rowOff>38100</xdr:rowOff>
    </xdr:from>
    <xdr:ext cx="219075" cy="219075"/>
    <xdr:sp macro="" textlink="">
      <xdr:nvSpPr>
        <xdr:cNvPr id="148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830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76</xdr:row>
      <xdr:rowOff>0</xdr:rowOff>
    </xdr:from>
    <xdr:ext cx="219075" cy="219075"/>
    <xdr:sp macro="" textlink="">
      <xdr:nvSpPr>
        <xdr:cNvPr id="1481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39922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75</xdr:row>
      <xdr:rowOff>76200</xdr:rowOff>
    </xdr:from>
    <xdr:ext cx="219075" cy="219075"/>
    <xdr:sp macro="" textlink="">
      <xdr:nvSpPr>
        <xdr:cNvPr id="148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3868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75</xdr:row>
      <xdr:rowOff>38100</xdr:rowOff>
    </xdr:from>
    <xdr:ext cx="219075" cy="219075"/>
    <xdr:sp macro="" textlink="">
      <xdr:nvSpPr>
        <xdr:cNvPr id="148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3830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76</xdr:row>
      <xdr:rowOff>76200</xdr:rowOff>
    </xdr:from>
    <xdr:ext cx="219075" cy="219075"/>
    <xdr:sp macro="" textlink="">
      <xdr:nvSpPr>
        <xdr:cNvPr id="148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068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76</xdr:row>
      <xdr:rowOff>38100</xdr:rowOff>
    </xdr:from>
    <xdr:ext cx="219075" cy="219075"/>
    <xdr:sp macro="" textlink="">
      <xdr:nvSpPr>
        <xdr:cNvPr id="148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030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76</xdr:row>
      <xdr:rowOff>76200</xdr:rowOff>
    </xdr:from>
    <xdr:ext cx="219075" cy="219075"/>
    <xdr:sp macro="" textlink="">
      <xdr:nvSpPr>
        <xdr:cNvPr id="148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068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76</xdr:row>
      <xdr:rowOff>38100</xdr:rowOff>
    </xdr:from>
    <xdr:ext cx="219075" cy="219075"/>
    <xdr:sp macro="" textlink="">
      <xdr:nvSpPr>
        <xdr:cNvPr id="148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030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77</xdr:row>
      <xdr:rowOff>0</xdr:rowOff>
    </xdr:from>
    <xdr:ext cx="219075" cy="219075"/>
    <xdr:sp macro="" textlink="">
      <xdr:nvSpPr>
        <xdr:cNvPr id="1488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41922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76</xdr:row>
      <xdr:rowOff>76200</xdr:rowOff>
    </xdr:from>
    <xdr:ext cx="219075" cy="219075"/>
    <xdr:sp macro="" textlink="">
      <xdr:nvSpPr>
        <xdr:cNvPr id="148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068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76</xdr:row>
      <xdr:rowOff>38100</xdr:rowOff>
    </xdr:from>
    <xdr:ext cx="219075" cy="219075"/>
    <xdr:sp macro="" textlink="">
      <xdr:nvSpPr>
        <xdr:cNvPr id="149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030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77</xdr:row>
      <xdr:rowOff>0</xdr:rowOff>
    </xdr:from>
    <xdr:ext cx="219075" cy="219075"/>
    <xdr:sp macro="" textlink="">
      <xdr:nvSpPr>
        <xdr:cNvPr id="149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268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77</xdr:row>
      <xdr:rowOff>0</xdr:rowOff>
    </xdr:from>
    <xdr:ext cx="219075" cy="219075"/>
    <xdr:sp macro="" textlink="">
      <xdr:nvSpPr>
        <xdr:cNvPr id="149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230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77</xdr:row>
      <xdr:rowOff>0</xdr:rowOff>
    </xdr:from>
    <xdr:ext cx="219075" cy="219075"/>
    <xdr:sp macro="" textlink="">
      <xdr:nvSpPr>
        <xdr:cNvPr id="149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268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77</xdr:row>
      <xdr:rowOff>0</xdr:rowOff>
    </xdr:from>
    <xdr:ext cx="219075" cy="219075"/>
    <xdr:sp macro="" textlink="">
      <xdr:nvSpPr>
        <xdr:cNvPr id="149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230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77</xdr:row>
      <xdr:rowOff>0</xdr:rowOff>
    </xdr:from>
    <xdr:ext cx="219075" cy="219075"/>
    <xdr:sp macro="" textlink="">
      <xdr:nvSpPr>
        <xdr:cNvPr id="149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43922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77</xdr:row>
      <xdr:rowOff>0</xdr:rowOff>
    </xdr:from>
    <xdr:ext cx="219075" cy="219075"/>
    <xdr:sp macro="" textlink="">
      <xdr:nvSpPr>
        <xdr:cNvPr id="149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268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77</xdr:row>
      <xdr:rowOff>0</xdr:rowOff>
    </xdr:from>
    <xdr:ext cx="219075" cy="219075"/>
    <xdr:sp macro="" textlink="">
      <xdr:nvSpPr>
        <xdr:cNvPr id="149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230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77</xdr:row>
      <xdr:rowOff>76200</xdr:rowOff>
    </xdr:from>
    <xdr:ext cx="219075" cy="219075"/>
    <xdr:sp macro="" textlink="">
      <xdr:nvSpPr>
        <xdr:cNvPr id="149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468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77</xdr:row>
      <xdr:rowOff>38100</xdr:rowOff>
    </xdr:from>
    <xdr:ext cx="219075" cy="219075"/>
    <xdr:sp macro="" textlink="">
      <xdr:nvSpPr>
        <xdr:cNvPr id="149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430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77</xdr:row>
      <xdr:rowOff>76200</xdr:rowOff>
    </xdr:from>
    <xdr:ext cx="219075" cy="219075"/>
    <xdr:sp macro="" textlink="">
      <xdr:nvSpPr>
        <xdr:cNvPr id="150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468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77</xdr:row>
      <xdr:rowOff>38100</xdr:rowOff>
    </xdr:from>
    <xdr:ext cx="219075" cy="219075"/>
    <xdr:sp macro="" textlink="">
      <xdr:nvSpPr>
        <xdr:cNvPr id="150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430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78</xdr:row>
      <xdr:rowOff>0</xdr:rowOff>
    </xdr:from>
    <xdr:ext cx="219075" cy="219075"/>
    <xdr:sp macro="" textlink="">
      <xdr:nvSpPr>
        <xdr:cNvPr id="1502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45923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77</xdr:row>
      <xdr:rowOff>76200</xdr:rowOff>
    </xdr:from>
    <xdr:ext cx="219075" cy="219075"/>
    <xdr:sp macro="" textlink="">
      <xdr:nvSpPr>
        <xdr:cNvPr id="150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468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77</xdr:row>
      <xdr:rowOff>38100</xdr:rowOff>
    </xdr:from>
    <xdr:ext cx="219075" cy="219075"/>
    <xdr:sp macro="" textlink="">
      <xdr:nvSpPr>
        <xdr:cNvPr id="150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430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78</xdr:row>
      <xdr:rowOff>76200</xdr:rowOff>
    </xdr:from>
    <xdr:ext cx="219075" cy="219075"/>
    <xdr:sp macro="" textlink="">
      <xdr:nvSpPr>
        <xdr:cNvPr id="150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668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78</xdr:row>
      <xdr:rowOff>38100</xdr:rowOff>
    </xdr:from>
    <xdr:ext cx="219075" cy="219075"/>
    <xdr:sp macro="" textlink="">
      <xdr:nvSpPr>
        <xdr:cNvPr id="150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630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78</xdr:row>
      <xdr:rowOff>76200</xdr:rowOff>
    </xdr:from>
    <xdr:ext cx="219075" cy="219075"/>
    <xdr:sp macro="" textlink="">
      <xdr:nvSpPr>
        <xdr:cNvPr id="150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668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78</xdr:row>
      <xdr:rowOff>38100</xdr:rowOff>
    </xdr:from>
    <xdr:ext cx="219075" cy="219075"/>
    <xdr:sp macro="" textlink="">
      <xdr:nvSpPr>
        <xdr:cNvPr id="150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630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79</xdr:row>
      <xdr:rowOff>0</xdr:rowOff>
    </xdr:from>
    <xdr:ext cx="219075" cy="219075"/>
    <xdr:sp macro="" textlink="">
      <xdr:nvSpPr>
        <xdr:cNvPr id="1509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47923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78</xdr:row>
      <xdr:rowOff>76200</xdr:rowOff>
    </xdr:from>
    <xdr:ext cx="219075" cy="219075"/>
    <xdr:sp macro="" textlink="">
      <xdr:nvSpPr>
        <xdr:cNvPr id="151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668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78</xdr:row>
      <xdr:rowOff>38100</xdr:rowOff>
    </xdr:from>
    <xdr:ext cx="219075" cy="219075"/>
    <xdr:sp macro="" textlink="">
      <xdr:nvSpPr>
        <xdr:cNvPr id="151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630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79</xdr:row>
      <xdr:rowOff>76200</xdr:rowOff>
    </xdr:from>
    <xdr:ext cx="219075" cy="219075"/>
    <xdr:sp macro="" textlink="">
      <xdr:nvSpPr>
        <xdr:cNvPr id="151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868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79</xdr:row>
      <xdr:rowOff>38100</xdr:rowOff>
    </xdr:from>
    <xdr:ext cx="219075" cy="219075"/>
    <xdr:sp macro="" textlink="">
      <xdr:nvSpPr>
        <xdr:cNvPr id="151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830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79</xdr:row>
      <xdr:rowOff>76200</xdr:rowOff>
    </xdr:from>
    <xdr:ext cx="219075" cy="219075"/>
    <xdr:sp macro="" textlink="">
      <xdr:nvSpPr>
        <xdr:cNvPr id="151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868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79</xdr:row>
      <xdr:rowOff>38100</xdr:rowOff>
    </xdr:from>
    <xdr:ext cx="219075" cy="219075"/>
    <xdr:sp macro="" textlink="">
      <xdr:nvSpPr>
        <xdr:cNvPr id="151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830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80</xdr:row>
      <xdr:rowOff>0</xdr:rowOff>
    </xdr:from>
    <xdr:ext cx="219075" cy="219075"/>
    <xdr:sp macro="" textlink="">
      <xdr:nvSpPr>
        <xdr:cNvPr id="1516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49923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79</xdr:row>
      <xdr:rowOff>76200</xdr:rowOff>
    </xdr:from>
    <xdr:ext cx="219075" cy="219075"/>
    <xdr:sp macro="" textlink="">
      <xdr:nvSpPr>
        <xdr:cNvPr id="151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4868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79</xdr:row>
      <xdr:rowOff>38100</xdr:rowOff>
    </xdr:from>
    <xdr:ext cx="219075" cy="219075"/>
    <xdr:sp macro="" textlink="">
      <xdr:nvSpPr>
        <xdr:cNvPr id="151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4830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80</xdr:row>
      <xdr:rowOff>76200</xdr:rowOff>
    </xdr:from>
    <xdr:ext cx="219075" cy="219075"/>
    <xdr:sp macro="" textlink="">
      <xdr:nvSpPr>
        <xdr:cNvPr id="151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068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80</xdr:row>
      <xdr:rowOff>38100</xdr:rowOff>
    </xdr:from>
    <xdr:ext cx="219075" cy="219075"/>
    <xdr:sp macro="" textlink="">
      <xdr:nvSpPr>
        <xdr:cNvPr id="152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030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80</xdr:row>
      <xdr:rowOff>76200</xdr:rowOff>
    </xdr:from>
    <xdr:ext cx="219075" cy="219075"/>
    <xdr:sp macro="" textlink="">
      <xdr:nvSpPr>
        <xdr:cNvPr id="152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068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80</xdr:row>
      <xdr:rowOff>38100</xdr:rowOff>
    </xdr:from>
    <xdr:ext cx="219075" cy="219075"/>
    <xdr:sp macro="" textlink="">
      <xdr:nvSpPr>
        <xdr:cNvPr id="152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030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81</xdr:row>
      <xdr:rowOff>0</xdr:rowOff>
    </xdr:from>
    <xdr:ext cx="219075" cy="219075"/>
    <xdr:sp macro="" textlink="">
      <xdr:nvSpPr>
        <xdr:cNvPr id="1523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51923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80</xdr:row>
      <xdr:rowOff>76200</xdr:rowOff>
    </xdr:from>
    <xdr:ext cx="219075" cy="219075"/>
    <xdr:sp macro="" textlink="">
      <xdr:nvSpPr>
        <xdr:cNvPr id="152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068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80</xdr:row>
      <xdr:rowOff>38100</xdr:rowOff>
    </xdr:from>
    <xdr:ext cx="219075" cy="219075"/>
    <xdr:sp macro="" textlink="">
      <xdr:nvSpPr>
        <xdr:cNvPr id="152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030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81</xdr:row>
      <xdr:rowOff>76200</xdr:rowOff>
    </xdr:from>
    <xdr:ext cx="219075" cy="219075"/>
    <xdr:sp macro="" textlink="">
      <xdr:nvSpPr>
        <xdr:cNvPr id="152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268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81</xdr:row>
      <xdr:rowOff>38100</xdr:rowOff>
    </xdr:from>
    <xdr:ext cx="219075" cy="219075"/>
    <xdr:sp macro="" textlink="">
      <xdr:nvSpPr>
        <xdr:cNvPr id="152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230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81</xdr:row>
      <xdr:rowOff>76200</xdr:rowOff>
    </xdr:from>
    <xdr:ext cx="219075" cy="219075"/>
    <xdr:sp macro="" textlink="">
      <xdr:nvSpPr>
        <xdr:cNvPr id="152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268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81</xdr:row>
      <xdr:rowOff>38100</xdr:rowOff>
    </xdr:from>
    <xdr:ext cx="219075" cy="219075"/>
    <xdr:sp macro="" textlink="">
      <xdr:nvSpPr>
        <xdr:cNvPr id="152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230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82</xdr:row>
      <xdr:rowOff>0</xdr:rowOff>
    </xdr:from>
    <xdr:ext cx="219075" cy="219075"/>
    <xdr:sp macro="" textlink="">
      <xdr:nvSpPr>
        <xdr:cNvPr id="1530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53924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81</xdr:row>
      <xdr:rowOff>76200</xdr:rowOff>
    </xdr:from>
    <xdr:ext cx="219075" cy="219075"/>
    <xdr:sp macro="" textlink="">
      <xdr:nvSpPr>
        <xdr:cNvPr id="153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268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81</xdr:row>
      <xdr:rowOff>38100</xdr:rowOff>
    </xdr:from>
    <xdr:ext cx="219075" cy="219075"/>
    <xdr:sp macro="" textlink="">
      <xdr:nvSpPr>
        <xdr:cNvPr id="153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230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82</xdr:row>
      <xdr:rowOff>76200</xdr:rowOff>
    </xdr:from>
    <xdr:ext cx="219075" cy="219075"/>
    <xdr:sp macro="" textlink="">
      <xdr:nvSpPr>
        <xdr:cNvPr id="153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46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82</xdr:row>
      <xdr:rowOff>38100</xdr:rowOff>
    </xdr:from>
    <xdr:ext cx="219075" cy="219075"/>
    <xdr:sp macro="" textlink="">
      <xdr:nvSpPr>
        <xdr:cNvPr id="153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430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82</xdr:row>
      <xdr:rowOff>76200</xdr:rowOff>
    </xdr:from>
    <xdr:ext cx="219075" cy="219075"/>
    <xdr:sp macro="" textlink="">
      <xdr:nvSpPr>
        <xdr:cNvPr id="153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46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82</xdr:row>
      <xdr:rowOff>38100</xdr:rowOff>
    </xdr:from>
    <xdr:ext cx="219075" cy="219075"/>
    <xdr:sp macro="" textlink="">
      <xdr:nvSpPr>
        <xdr:cNvPr id="153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430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83</xdr:row>
      <xdr:rowOff>0</xdr:rowOff>
    </xdr:from>
    <xdr:ext cx="219075" cy="219075"/>
    <xdr:sp macro="" textlink="">
      <xdr:nvSpPr>
        <xdr:cNvPr id="1537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55924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82</xdr:row>
      <xdr:rowOff>76200</xdr:rowOff>
    </xdr:from>
    <xdr:ext cx="219075" cy="219075"/>
    <xdr:sp macro="" textlink="">
      <xdr:nvSpPr>
        <xdr:cNvPr id="153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46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82</xdr:row>
      <xdr:rowOff>38100</xdr:rowOff>
    </xdr:from>
    <xdr:ext cx="219075" cy="219075"/>
    <xdr:sp macro="" textlink="">
      <xdr:nvSpPr>
        <xdr:cNvPr id="153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430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83</xdr:row>
      <xdr:rowOff>76200</xdr:rowOff>
    </xdr:from>
    <xdr:ext cx="219075" cy="219075"/>
    <xdr:sp macro="" textlink="">
      <xdr:nvSpPr>
        <xdr:cNvPr id="154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668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83</xdr:row>
      <xdr:rowOff>38100</xdr:rowOff>
    </xdr:from>
    <xdr:ext cx="219075" cy="219075"/>
    <xdr:sp macro="" textlink="">
      <xdr:nvSpPr>
        <xdr:cNvPr id="154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630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83</xdr:row>
      <xdr:rowOff>76200</xdr:rowOff>
    </xdr:from>
    <xdr:ext cx="219075" cy="219075"/>
    <xdr:sp macro="" textlink="">
      <xdr:nvSpPr>
        <xdr:cNvPr id="154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668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83</xdr:row>
      <xdr:rowOff>38100</xdr:rowOff>
    </xdr:from>
    <xdr:ext cx="219075" cy="219075"/>
    <xdr:sp macro="" textlink="">
      <xdr:nvSpPr>
        <xdr:cNvPr id="154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630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84</xdr:row>
      <xdr:rowOff>0</xdr:rowOff>
    </xdr:from>
    <xdr:ext cx="219075" cy="219075"/>
    <xdr:sp macro="" textlink="">
      <xdr:nvSpPr>
        <xdr:cNvPr id="1544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57924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83</xdr:row>
      <xdr:rowOff>76200</xdr:rowOff>
    </xdr:from>
    <xdr:ext cx="219075" cy="219075"/>
    <xdr:sp macro="" textlink="">
      <xdr:nvSpPr>
        <xdr:cNvPr id="154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668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83</xdr:row>
      <xdr:rowOff>38100</xdr:rowOff>
    </xdr:from>
    <xdr:ext cx="219075" cy="219075"/>
    <xdr:sp macro="" textlink="">
      <xdr:nvSpPr>
        <xdr:cNvPr id="154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630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84</xdr:row>
      <xdr:rowOff>76200</xdr:rowOff>
    </xdr:from>
    <xdr:ext cx="219075" cy="219075"/>
    <xdr:sp macro="" textlink="">
      <xdr:nvSpPr>
        <xdr:cNvPr id="154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868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84</xdr:row>
      <xdr:rowOff>38100</xdr:rowOff>
    </xdr:from>
    <xdr:ext cx="219075" cy="219075"/>
    <xdr:sp macro="" textlink="">
      <xdr:nvSpPr>
        <xdr:cNvPr id="154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830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84</xdr:row>
      <xdr:rowOff>76200</xdr:rowOff>
    </xdr:from>
    <xdr:ext cx="219075" cy="219075"/>
    <xdr:sp macro="" textlink="">
      <xdr:nvSpPr>
        <xdr:cNvPr id="154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868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84</xdr:row>
      <xdr:rowOff>38100</xdr:rowOff>
    </xdr:from>
    <xdr:ext cx="219075" cy="219075"/>
    <xdr:sp macro="" textlink="">
      <xdr:nvSpPr>
        <xdr:cNvPr id="155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830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85</xdr:row>
      <xdr:rowOff>0</xdr:rowOff>
    </xdr:from>
    <xdr:ext cx="219075" cy="219075"/>
    <xdr:sp macro="" textlink="">
      <xdr:nvSpPr>
        <xdr:cNvPr id="1551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59924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84</xdr:row>
      <xdr:rowOff>76200</xdr:rowOff>
    </xdr:from>
    <xdr:ext cx="219075" cy="219075"/>
    <xdr:sp macro="" textlink="">
      <xdr:nvSpPr>
        <xdr:cNvPr id="155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5868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84</xdr:row>
      <xdr:rowOff>38100</xdr:rowOff>
    </xdr:from>
    <xdr:ext cx="219075" cy="219075"/>
    <xdr:sp macro="" textlink="">
      <xdr:nvSpPr>
        <xdr:cNvPr id="155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5830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85</xdr:row>
      <xdr:rowOff>76200</xdr:rowOff>
    </xdr:from>
    <xdr:ext cx="219075" cy="219075"/>
    <xdr:sp macro="" textlink="">
      <xdr:nvSpPr>
        <xdr:cNvPr id="155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068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85</xdr:row>
      <xdr:rowOff>38100</xdr:rowOff>
    </xdr:from>
    <xdr:ext cx="219075" cy="219075"/>
    <xdr:sp macro="" textlink="">
      <xdr:nvSpPr>
        <xdr:cNvPr id="155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030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85</xdr:row>
      <xdr:rowOff>76200</xdr:rowOff>
    </xdr:from>
    <xdr:ext cx="219075" cy="219075"/>
    <xdr:sp macro="" textlink="">
      <xdr:nvSpPr>
        <xdr:cNvPr id="155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068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85</xdr:row>
      <xdr:rowOff>38100</xdr:rowOff>
    </xdr:from>
    <xdr:ext cx="219075" cy="219075"/>
    <xdr:sp macro="" textlink="">
      <xdr:nvSpPr>
        <xdr:cNvPr id="155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030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86</xdr:row>
      <xdr:rowOff>0</xdr:rowOff>
    </xdr:from>
    <xdr:ext cx="219075" cy="219075"/>
    <xdr:sp macro="" textlink="">
      <xdr:nvSpPr>
        <xdr:cNvPr id="1558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61925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85</xdr:row>
      <xdr:rowOff>76200</xdr:rowOff>
    </xdr:from>
    <xdr:ext cx="219075" cy="219075"/>
    <xdr:sp macro="" textlink="">
      <xdr:nvSpPr>
        <xdr:cNvPr id="1559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068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85</xdr:row>
      <xdr:rowOff>38100</xdr:rowOff>
    </xdr:from>
    <xdr:ext cx="219075" cy="219075"/>
    <xdr:sp macro="" textlink="">
      <xdr:nvSpPr>
        <xdr:cNvPr id="1560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030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86</xdr:row>
      <xdr:rowOff>76200</xdr:rowOff>
    </xdr:from>
    <xdr:ext cx="219075" cy="219075"/>
    <xdr:sp macro="" textlink="">
      <xdr:nvSpPr>
        <xdr:cNvPr id="1561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268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86</xdr:row>
      <xdr:rowOff>38100</xdr:rowOff>
    </xdr:from>
    <xdr:ext cx="219075" cy="219075"/>
    <xdr:sp macro="" textlink="">
      <xdr:nvSpPr>
        <xdr:cNvPr id="1562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230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86</xdr:row>
      <xdr:rowOff>76200</xdr:rowOff>
    </xdr:from>
    <xdr:ext cx="219075" cy="219075"/>
    <xdr:sp macro="" textlink="">
      <xdr:nvSpPr>
        <xdr:cNvPr id="156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268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86</xdr:row>
      <xdr:rowOff>38100</xdr:rowOff>
    </xdr:from>
    <xdr:ext cx="219075" cy="219075"/>
    <xdr:sp macro="" textlink="">
      <xdr:nvSpPr>
        <xdr:cNvPr id="156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230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87</xdr:row>
      <xdr:rowOff>0</xdr:rowOff>
    </xdr:from>
    <xdr:ext cx="219075" cy="219075"/>
    <xdr:sp macro="" textlink="">
      <xdr:nvSpPr>
        <xdr:cNvPr id="1565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63925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86</xdr:row>
      <xdr:rowOff>76200</xdr:rowOff>
    </xdr:from>
    <xdr:ext cx="219075" cy="219075"/>
    <xdr:sp macro="" textlink="">
      <xdr:nvSpPr>
        <xdr:cNvPr id="1566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2687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86</xdr:row>
      <xdr:rowOff>38100</xdr:rowOff>
    </xdr:from>
    <xdr:ext cx="219075" cy="219075"/>
    <xdr:sp macro="" textlink="">
      <xdr:nvSpPr>
        <xdr:cNvPr id="1567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230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87</xdr:row>
      <xdr:rowOff>76200</xdr:rowOff>
    </xdr:from>
    <xdr:ext cx="219075" cy="219075"/>
    <xdr:sp macro="" textlink="">
      <xdr:nvSpPr>
        <xdr:cNvPr id="1568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468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87</xdr:row>
      <xdr:rowOff>38100</xdr:rowOff>
    </xdr:from>
    <xdr:ext cx="219075" cy="219075"/>
    <xdr:sp macro="" textlink="">
      <xdr:nvSpPr>
        <xdr:cNvPr id="1569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430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87</xdr:row>
      <xdr:rowOff>76200</xdr:rowOff>
    </xdr:from>
    <xdr:ext cx="219075" cy="219075"/>
    <xdr:sp macro="" textlink="">
      <xdr:nvSpPr>
        <xdr:cNvPr id="157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468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87</xdr:row>
      <xdr:rowOff>38100</xdr:rowOff>
    </xdr:from>
    <xdr:ext cx="219075" cy="219075"/>
    <xdr:sp macro="" textlink="">
      <xdr:nvSpPr>
        <xdr:cNvPr id="157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430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88</xdr:row>
      <xdr:rowOff>0</xdr:rowOff>
    </xdr:from>
    <xdr:ext cx="219075" cy="219075"/>
    <xdr:sp macro="" textlink="">
      <xdr:nvSpPr>
        <xdr:cNvPr id="1572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65925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87</xdr:row>
      <xdr:rowOff>76200</xdr:rowOff>
    </xdr:from>
    <xdr:ext cx="219075" cy="219075"/>
    <xdr:sp macro="" textlink="">
      <xdr:nvSpPr>
        <xdr:cNvPr id="1573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4687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87</xdr:row>
      <xdr:rowOff>38100</xdr:rowOff>
    </xdr:from>
    <xdr:ext cx="219075" cy="219075"/>
    <xdr:sp macro="" textlink="">
      <xdr:nvSpPr>
        <xdr:cNvPr id="1574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43062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88</xdr:row>
      <xdr:rowOff>76200</xdr:rowOff>
    </xdr:from>
    <xdr:ext cx="219075" cy="219075"/>
    <xdr:sp macro="" textlink="">
      <xdr:nvSpPr>
        <xdr:cNvPr id="1575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668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88</xdr:row>
      <xdr:rowOff>38100</xdr:rowOff>
    </xdr:from>
    <xdr:ext cx="219075" cy="219075"/>
    <xdr:sp macro="" textlink="">
      <xdr:nvSpPr>
        <xdr:cNvPr id="1576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630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88</xdr:row>
      <xdr:rowOff>76200</xdr:rowOff>
    </xdr:from>
    <xdr:ext cx="219075" cy="219075"/>
    <xdr:sp macro="" textlink="">
      <xdr:nvSpPr>
        <xdr:cNvPr id="1577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668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88</xdr:row>
      <xdr:rowOff>38100</xdr:rowOff>
    </xdr:from>
    <xdr:ext cx="219075" cy="219075"/>
    <xdr:sp macro="" textlink="">
      <xdr:nvSpPr>
        <xdr:cNvPr id="1578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630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89</xdr:row>
      <xdr:rowOff>0</xdr:rowOff>
    </xdr:from>
    <xdr:ext cx="219075" cy="219075"/>
    <xdr:sp macro="" textlink="">
      <xdr:nvSpPr>
        <xdr:cNvPr id="1579" name="AutoShape 3" descr="PDF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3562350" y="167925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88</xdr:row>
      <xdr:rowOff>76200</xdr:rowOff>
    </xdr:from>
    <xdr:ext cx="219075" cy="219075"/>
    <xdr:sp macro="" textlink="">
      <xdr:nvSpPr>
        <xdr:cNvPr id="1580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6687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88</xdr:row>
      <xdr:rowOff>38100</xdr:rowOff>
    </xdr:from>
    <xdr:ext cx="219075" cy="219075"/>
    <xdr:sp macro="" textlink="">
      <xdr:nvSpPr>
        <xdr:cNvPr id="1581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63065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89</xdr:row>
      <xdr:rowOff>76200</xdr:rowOff>
    </xdr:from>
    <xdr:ext cx="219075" cy="219075"/>
    <xdr:sp macro="" textlink="">
      <xdr:nvSpPr>
        <xdr:cNvPr id="1582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868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89</xdr:row>
      <xdr:rowOff>38100</xdr:rowOff>
    </xdr:from>
    <xdr:ext cx="219075" cy="219075"/>
    <xdr:sp macro="" textlink="">
      <xdr:nvSpPr>
        <xdr:cNvPr id="1583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830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89</xdr:row>
      <xdr:rowOff>76200</xdr:rowOff>
    </xdr:from>
    <xdr:ext cx="219075" cy="219075"/>
    <xdr:sp macro="" textlink="">
      <xdr:nvSpPr>
        <xdr:cNvPr id="1584" name="AutoShape 75" descr="PDF">
          <a:hlinkClick xmlns:r="http://schemas.openxmlformats.org/officeDocument/2006/relationships" r:id="rId75" tgtFrame="_blank"/>
        </xdr:cNvPr>
        <xdr:cNvSpPr>
          <a:spLocks noChangeAspect="1" noChangeArrowheads="1"/>
        </xdr:cNvSpPr>
      </xdr:nvSpPr>
      <xdr:spPr bwMode="auto">
        <a:xfrm>
          <a:off x="3562350" y="168687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89</xdr:row>
      <xdr:rowOff>38100</xdr:rowOff>
    </xdr:from>
    <xdr:ext cx="219075" cy="219075"/>
    <xdr:sp macro="" textlink="">
      <xdr:nvSpPr>
        <xdr:cNvPr id="1585" name="AutoShape 74" descr="PDF">
          <a:hlinkClick xmlns:r="http://schemas.openxmlformats.org/officeDocument/2006/relationships" r:id="rId74" tgtFrame="_blank"/>
        </xdr:cNvPr>
        <xdr:cNvSpPr>
          <a:spLocks noChangeAspect="1" noChangeArrowheads="1"/>
        </xdr:cNvSpPr>
      </xdr:nvSpPr>
      <xdr:spPr bwMode="auto">
        <a:xfrm>
          <a:off x="3562350" y="16830675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te%20nicsa\&#1583;&#1575;&#1606;&#1604;&#1608;&#1583;%20&#1607;&#1575;\&#1583;&#1740;&#1586;&#1604;%20&#1688;&#1606;&#1585;&#1575;&#1578;&#1608;&#15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saco.com"/>
      <sheetName val="Transformer"/>
    </sheetNames>
    <sheetDataSet>
      <sheetData sheetId="0">
        <row r="17">
          <cell r="F17">
            <v>3</v>
          </cell>
        </row>
        <row r="185">
          <cell r="JO185" t="str">
            <v>VALID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icsaco.com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ksapowergen.com/newpdf/APD385PE.pdf" TargetMode="External"/><Relationship Id="rId13" Type="http://schemas.openxmlformats.org/officeDocument/2006/relationships/hyperlink" Target="https://www.aksapowergen.com/newpdf/APD20A.pdf" TargetMode="External"/><Relationship Id="rId18" Type="http://schemas.openxmlformats.org/officeDocument/2006/relationships/hyperlink" Target="https://www.aksapowergen.com/newpdf/APD33A.pdf" TargetMode="External"/><Relationship Id="rId26" Type="http://schemas.openxmlformats.org/officeDocument/2006/relationships/printerSettings" Target="../printerSettings/printerSettings2.bin"/><Relationship Id="rId3" Type="http://schemas.openxmlformats.org/officeDocument/2006/relationships/hyperlink" Target="https://www.aksapowergen.com/newpdf/AC700.pdf" TargetMode="External"/><Relationship Id="rId21" Type="http://schemas.openxmlformats.org/officeDocument/2006/relationships/hyperlink" Target="https://www.aksapowergen.com/newpdf/APD50P.pdf" TargetMode="External"/><Relationship Id="rId7" Type="http://schemas.openxmlformats.org/officeDocument/2006/relationships/hyperlink" Target="https://www.aksapowergen.com/newpdf/APD330C.pdf" TargetMode="External"/><Relationship Id="rId12" Type="http://schemas.openxmlformats.org/officeDocument/2006/relationships/hyperlink" Target="https://www.aksapowergen.com/newpdf/APD16A.pdf" TargetMode="External"/><Relationship Id="rId17" Type="http://schemas.openxmlformats.org/officeDocument/2006/relationships/hyperlink" Target="https://www.aksapowergen.com/newpdf/APD33P.pdf" TargetMode="External"/><Relationship Id="rId25" Type="http://schemas.openxmlformats.org/officeDocument/2006/relationships/hyperlink" Target="https://www.aksapowergen.com/newpdf/APD1425M.pdf" TargetMode="External"/><Relationship Id="rId2" Type="http://schemas.openxmlformats.org/officeDocument/2006/relationships/hyperlink" Target="https://www.aksapowergen.com/newpdf/APD440C.pdf" TargetMode="External"/><Relationship Id="rId16" Type="http://schemas.openxmlformats.org/officeDocument/2006/relationships/hyperlink" Target="https://www.aksapowergen.com/newpdf/APD30C.pdf" TargetMode="External"/><Relationship Id="rId20" Type="http://schemas.openxmlformats.org/officeDocument/2006/relationships/hyperlink" Target="https://www.aksapowergen.com/newpdf/APD43C.pdf" TargetMode="External"/><Relationship Id="rId1" Type="http://schemas.openxmlformats.org/officeDocument/2006/relationships/hyperlink" Target="https://www.aksapowergen.com/newpdf/APD1100P.pdf" TargetMode="External"/><Relationship Id="rId6" Type="http://schemas.openxmlformats.org/officeDocument/2006/relationships/hyperlink" Target="https://www.aksapowergen.com/newpdf/APD175C.pdf" TargetMode="External"/><Relationship Id="rId11" Type="http://schemas.openxmlformats.org/officeDocument/2006/relationships/hyperlink" Target="https://www.aksapowergen.com/newpdf/APD14PE.pdf" TargetMode="External"/><Relationship Id="rId24" Type="http://schemas.openxmlformats.org/officeDocument/2006/relationships/hyperlink" Target="https://www.aksapowergen.com/newpdf/APD1100C.pdf" TargetMode="External"/><Relationship Id="rId5" Type="http://schemas.openxmlformats.org/officeDocument/2006/relationships/hyperlink" Target="https://www.aksapowergen.com/newpdf/APD220P.pdf" TargetMode="External"/><Relationship Id="rId15" Type="http://schemas.openxmlformats.org/officeDocument/2006/relationships/hyperlink" Target="https://www.aksapowergen.com/newpdf/APD25A.pdf" TargetMode="External"/><Relationship Id="rId23" Type="http://schemas.openxmlformats.org/officeDocument/2006/relationships/hyperlink" Target="https://www.aksapowergen.com/newpdf/APD2500P.pdf" TargetMode="External"/><Relationship Id="rId10" Type="http://schemas.openxmlformats.org/officeDocument/2006/relationships/hyperlink" Target="https://www.aksapowergen.com/newpdf/APD12A.pdf" TargetMode="External"/><Relationship Id="rId19" Type="http://schemas.openxmlformats.org/officeDocument/2006/relationships/hyperlink" Target="https://www.aksapowergen.com/newpdf/APD40A.pdf" TargetMode="External"/><Relationship Id="rId4" Type="http://schemas.openxmlformats.org/officeDocument/2006/relationships/hyperlink" Target="https://www.aksapowergen.com/newpdf/APD275PE.pdf" TargetMode="External"/><Relationship Id="rId9" Type="http://schemas.openxmlformats.org/officeDocument/2006/relationships/hyperlink" Target="https://www.aksapowergen.com/newpdf/APD10PE.pdf" TargetMode="External"/><Relationship Id="rId14" Type="http://schemas.openxmlformats.org/officeDocument/2006/relationships/hyperlink" Target="https://www.aksapowergen.com/newpdf/APD22PE.pdf" TargetMode="External"/><Relationship Id="rId22" Type="http://schemas.openxmlformats.org/officeDocument/2006/relationships/hyperlink" Target="https://www.aksapowergen.com/newpdf/APD550C.pdf" TargetMode="External"/><Relationship Id="rId27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abSelected="1" zoomScaleNormal="100" workbookViewId="0">
      <selection activeCell="N21" sqref="N21"/>
    </sheetView>
  </sheetViews>
  <sheetFormatPr defaultRowHeight="18" customHeight="1"/>
  <cols>
    <col min="1" max="2" width="4.7109375" style="2" customWidth="1"/>
    <col min="3" max="3" width="21.42578125" style="2" bestFit="1" customWidth="1"/>
    <col min="4" max="4" width="8.7109375" style="2" customWidth="1"/>
    <col min="5" max="5" width="7.5703125" style="2" customWidth="1"/>
    <col min="6" max="6" width="5.28515625" style="2" bestFit="1" customWidth="1"/>
    <col min="7" max="9" width="15.7109375" style="2" customWidth="1"/>
    <col min="10" max="10" width="18.28515625" style="2" customWidth="1"/>
    <col min="11" max="11" width="5.42578125" style="2" customWidth="1"/>
    <col min="12" max="12" width="4.28515625" style="2" customWidth="1"/>
    <col min="13" max="13" width="8.7109375" style="2" customWidth="1"/>
    <col min="14" max="14" width="11" style="2" bestFit="1" customWidth="1"/>
    <col min="15" max="15" width="9.5703125" style="2" bestFit="1" customWidth="1"/>
    <col min="16" max="16" width="10.140625" style="2" bestFit="1" customWidth="1"/>
    <col min="17" max="17" width="8.7109375" style="2" customWidth="1"/>
    <col min="18" max="18" width="11.42578125" style="2" bestFit="1" customWidth="1"/>
    <col min="19" max="20" width="5.7109375" style="2" customWidth="1"/>
    <col min="21" max="22" width="9.140625" style="2"/>
    <col min="23" max="23" width="5.28515625" style="4" bestFit="1" customWidth="1"/>
    <col min="24" max="24" width="25.140625" style="4" bestFit="1" customWidth="1"/>
    <col min="25" max="25" width="16" style="2" bestFit="1" customWidth="1"/>
    <col min="26" max="16384" width="9.140625" style="2"/>
  </cols>
  <sheetData>
    <row r="1" spans="1:24" ht="15.75" thickBo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4" ht="18" customHeight="1">
      <c r="A2" s="3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24" ht="18" customHeight="1">
      <c r="A3" s="3"/>
      <c r="B3" s="8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9"/>
    </row>
    <row r="4" spans="1:24" ht="20.25">
      <c r="A4" s="3"/>
      <c r="B4" s="8"/>
      <c r="C4" s="3"/>
      <c r="D4" s="3"/>
      <c r="E4" s="3"/>
      <c r="F4" s="3"/>
      <c r="G4" s="3"/>
      <c r="H4" s="10"/>
      <c r="I4" s="10"/>
      <c r="J4" s="10"/>
      <c r="K4" s="10"/>
      <c r="L4" s="3"/>
      <c r="M4" s="3"/>
      <c r="N4" s="3"/>
      <c r="O4" s="3"/>
      <c r="P4" s="3"/>
      <c r="Q4" s="3"/>
      <c r="R4" s="3"/>
      <c r="S4" s="9"/>
    </row>
    <row r="5" spans="1:24" ht="15.75">
      <c r="A5" s="3"/>
      <c r="B5" s="8"/>
      <c r="C5" s="3"/>
      <c r="D5" s="3"/>
      <c r="E5" s="3"/>
      <c r="F5" s="3"/>
      <c r="G5" s="3"/>
      <c r="H5" s="64" t="s">
        <v>15</v>
      </c>
      <c r="I5" s="11"/>
      <c r="K5" s="11"/>
      <c r="L5" s="3"/>
      <c r="M5" s="3"/>
      <c r="N5" s="3"/>
      <c r="O5" s="3"/>
      <c r="P5" s="3"/>
      <c r="Q5" s="3"/>
      <c r="R5" s="3"/>
      <c r="S5" s="9"/>
    </row>
    <row r="6" spans="1:24" ht="18" customHeight="1">
      <c r="A6" s="3"/>
      <c r="B6" s="8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9"/>
    </row>
    <row r="7" spans="1:24" ht="15.75" thickBot="1">
      <c r="A7" s="3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"/>
    </row>
    <row r="8" spans="1:24" ht="15.75" thickBot="1">
      <c r="A8" s="3"/>
      <c r="B8" s="8"/>
      <c r="C8" s="14" t="str">
        <f>[1]nicsaco.com!JO185</f>
        <v>VALID</v>
      </c>
      <c r="D8" s="3"/>
      <c r="E8" s="3"/>
      <c r="F8" s="3"/>
      <c r="G8" s="3"/>
      <c r="H8" s="3"/>
      <c r="I8" s="3"/>
      <c r="J8" s="3"/>
      <c r="K8" s="3"/>
      <c r="L8" s="5"/>
      <c r="M8" s="3"/>
      <c r="N8" s="3"/>
      <c r="O8" s="3"/>
      <c r="P8" s="3" t="s">
        <v>32</v>
      </c>
      <c r="Q8" s="3"/>
      <c r="R8" s="3"/>
      <c r="S8" s="7"/>
    </row>
    <row r="9" spans="1:24" ht="18" customHeight="1">
      <c r="A9" s="3"/>
      <c r="B9" s="8"/>
      <c r="C9" s="15" t="s">
        <v>16</v>
      </c>
      <c r="D9" s="16">
        <f>[1]nicsaco.com!F17</f>
        <v>3</v>
      </c>
      <c r="E9" s="17"/>
      <c r="F9" s="3"/>
      <c r="G9" s="18"/>
      <c r="H9" s="19" t="s">
        <v>139</v>
      </c>
      <c r="I9" s="21" t="s">
        <v>140</v>
      </c>
      <c r="J9" s="1"/>
      <c r="K9" s="3"/>
      <c r="L9" s="8"/>
      <c r="M9" s="40" t="s">
        <v>26</v>
      </c>
      <c r="N9" s="40" t="s">
        <v>27</v>
      </c>
      <c r="O9" s="40" t="s">
        <v>28</v>
      </c>
      <c r="P9" s="40" t="s">
        <v>29</v>
      </c>
      <c r="Q9" s="40" t="s">
        <v>30</v>
      </c>
      <c r="R9" s="40" t="s">
        <v>31</v>
      </c>
      <c r="S9" s="9"/>
    </row>
    <row r="10" spans="1:24" ht="18" customHeight="1">
      <c r="A10" s="3"/>
      <c r="B10" s="8"/>
      <c r="C10" s="20" t="s">
        <v>33</v>
      </c>
      <c r="D10" s="21">
        <v>400</v>
      </c>
      <c r="E10" s="22" t="s">
        <v>19</v>
      </c>
      <c r="F10" s="3"/>
      <c r="G10" s="18"/>
      <c r="H10" s="19" t="s">
        <v>45</v>
      </c>
      <c r="I10" s="59">
        <f>CAL!V31</f>
        <v>300</v>
      </c>
      <c r="J10" s="1" t="s">
        <v>17</v>
      </c>
      <c r="K10" s="3"/>
      <c r="L10" s="8"/>
      <c r="M10" s="1">
        <v>1</v>
      </c>
      <c r="N10" s="48">
        <v>12</v>
      </c>
      <c r="O10" s="48" t="str">
        <f>CAL!C12</f>
        <v>SD</v>
      </c>
      <c r="P10" s="49">
        <f>CAL!D12</f>
        <v>87</v>
      </c>
      <c r="Q10" s="50">
        <f>CAL!E12</f>
        <v>0.86</v>
      </c>
      <c r="R10" s="39">
        <f>CAL!F34</f>
        <v>8.1843469588921067</v>
      </c>
      <c r="S10" s="9"/>
    </row>
    <row r="11" spans="1:24" ht="18" customHeight="1">
      <c r="A11" s="3"/>
      <c r="B11" s="8"/>
      <c r="C11" s="20" t="s">
        <v>34</v>
      </c>
      <c r="D11" s="21">
        <v>158</v>
      </c>
      <c r="E11" s="22" t="s">
        <v>35</v>
      </c>
      <c r="F11" s="3"/>
      <c r="G11" s="18"/>
      <c r="H11" s="19" t="s">
        <v>142</v>
      </c>
      <c r="I11" s="59">
        <f>CAL!X29</f>
        <v>433.01270189221935</v>
      </c>
      <c r="J11" s="1" t="s">
        <v>18</v>
      </c>
      <c r="K11" s="3"/>
      <c r="L11" s="8"/>
      <c r="M11" s="1">
        <v>2</v>
      </c>
      <c r="N11" s="48">
        <v>32</v>
      </c>
      <c r="O11" s="48" t="str">
        <f>CAL!C13</f>
        <v>SD</v>
      </c>
      <c r="P11" s="49">
        <f>CAL!D13</f>
        <v>90</v>
      </c>
      <c r="Q11" s="50">
        <f>CAL!E13</f>
        <v>0.83</v>
      </c>
      <c r="R11" s="39">
        <f>CAL!F35</f>
        <v>23.893478584005301</v>
      </c>
      <c r="S11" s="9"/>
    </row>
    <row r="12" spans="1:24" ht="18" customHeight="1">
      <c r="A12" s="3"/>
      <c r="B12" s="8"/>
      <c r="C12" s="20" t="s">
        <v>36</v>
      </c>
      <c r="D12" s="21">
        <v>0.84</v>
      </c>
      <c r="E12" s="25"/>
      <c r="F12" s="3"/>
      <c r="G12" s="18"/>
      <c r="H12" s="19" t="s">
        <v>147</v>
      </c>
      <c r="I12" s="59" t="str">
        <f>CAL!W31</f>
        <v>CUMMINS</v>
      </c>
      <c r="J12" s="1"/>
      <c r="K12" s="3"/>
      <c r="L12" s="8"/>
      <c r="M12" s="1">
        <v>3</v>
      </c>
      <c r="N12" s="48">
        <v>15</v>
      </c>
      <c r="O12" s="48" t="str">
        <f>CAL!C14</f>
        <v>SD</v>
      </c>
      <c r="P12" s="49">
        <f>CAL!D14</f>
        <v>87</v>
      </c>
      <c r="Q12" s="50">
        <f>CAL!E14</f>
        <v>0.86</v>
      </c>
      <c r="R12" s="39">
        <f>CAL!F36</f>
        <v>10.230433698615133</v>
      </c>
      <c r="S12" s="9"/>
      <c r="X12" s="23"/>
    </row>
    <row r="13" spans="1:24" ht="18" customHeight="1">
      <c r="A13" s="3"/>
      <c r="B13" s="8"/>
      <c r="C13" s="20" t="s">
        <v>37</v>
      </c>
      <c r="D13" s="21">
        <v>88</v>
      </c>
      <c r="E13" s="24" t="s">
        <v>0</v>
      </c>
      <c r="F13" s="3"/>
      <c r="G13" s="62"/>
      <c r="H13" s="46"/>
      <c r="I13" s="47"/>
      <c r="J13" s="62"/>
      <c r="K13" s="3"/>
      <c r="L13" s="8"/>
      <c r="M13" s="1">
        <v>4</v>
      </c>
      <c r="N13" s="48">
        <v>22</v>
      </c>
      <c r="O13" s="48" t="str">
        <f>CAL!C15</f>
        <v>SD</v>
      </c>
      <c r="P13" s="49">
        <f>CAL!D15</f>
        <v>89</v>
      </c>
      <c r="Q13" s="50">
        <f>CAL!E15</f>
        <v>0.83</v>
      </c>
      <c r="R13" s="39">
        <f>CAL!F37</f>
        <v>16.611336936913798</v>
      </c>
      <c r="S13" s="9"/>
    </row>
    <row r="14" spans="1:24" ht="18" customHeight="1">
      <c r="A14" s="3"/>
      <c r="B14" s="8"/>
      <c r="C14" s="20" t="s">
        <v>20</v>
      </c>
      <c r="D14" s="21">
        <v>10</v>
      </c>
      <c r="E14" s="24" t="s">
        <v>0</v>
      </c>
      <c r="F14" s="3"/>
      <c r="G14" s="63" t="s">
        <v>143</v>
      </c>
      <c r="H14" s="63" t="s">
        <v>144</v>
      </c>
      <c r="I14" s="63" t="s">
        <v>145</v>
      </c>
      <c r="J14" s="63" t="s">
        <v>146</v>
      </c>
      <c r="K14" s="3"/>
      <c r="L14" s="8"/>
      <c r="M14" s="1">
        <v>5</v>
      </c>
      <c r="N14" s="48">
        <v>22</v>
      </c>
      <c r="O14" s="48" t="str">
        <f>CAL!C16</f>
        <v>SD</v>
      </c>
      <c r="P14" s="49">
        <f>CAL!D16</f>
        <v>89</v>
      </c>
      <c r="Q14" s="50">
        <f>CAL!E16</f>
        <v>0.83</v>
      </c>
      <c r="R14" s="39">
        <f>CAL!F38</f>
        <v>16.611336936913798</v>
      </c>
      <c r="S14" s="9"/>
    </row>
    <row r="15" spans="1:24" ht="18" customHeight="1">
      <c r="A15" s="3"/>
      <c r="B15" s="8"/>
      <c r="C15" s="20" t="s">
        <v>21</v>
      </c>
      <c r="D15" s="21">
        <v>800</v>
      </c>
      <c r="E15" s="24" t="s">
        <v>14</v>
      </c>
      <c r="F15" s="3"/>
      <c r="G15" s="63">
        <f>CAL!T35</f>
        <v>4700</v>
      </c>
      <c r="H15" s="63">
        <f>CAL!U35</f>
        <v>3300</v>
      </c>
      <c r="I15" s="63">
        <f>CAL!V35</f>
        <v>2100</v>
      </c>
      <c r="J15" s="63">
        <f>CAL!W35</f>
        <v>2500</v>
      </c>
      <c r="K15" s="3"/>
      <c r="L15" s="8"/>
      <c r="M15" s="1">
        <v>6</v>
      </c>
      <c r="N15" s="48">
        <v>22</v>
      </c>
      <c r="O15" s="48" t="str">
        <f>CAL!C17</f>
        <v>SD</v>
      </c>
      <c r="P15" s="49">
        <f>CAL!D17</f>
        <v>89</v>
      </c>
      <c r="Q15" s="50">
        <f>CAL!E17</f>
        <v>0.83</v>
      </c>
      <c r="R15" s="39">
        <f>CAL!F39</f>
        <v>16.611336936913798</v>
      </c>
      <c r="S15" s="9"/>
    </row>
    <row r="16" spans="1:24" ht="18" customHeight="1" thickBot="1">
      <c r="A16" s="3"/>
      <c r="B16" s="8"/>
      <c r="C16" s="20" t="s">
        <v>22</v>
      </c>
      <c r="D16" s="21">
        <v>25</v>
      </c>
      <c r="E16" s="24" t="s">
        <v>41</v>
      </c>
      <c r="F16" s="3"/>
      <c r="G16" s="13"/>
      <c r="H16" s="13"/>
      <c r="I16" s="13"/>
      <c r="J16" s="13"/>
      <c r="K16" s="3"/>
      <c r="L16" s="8"/>
      <c r="M16" s="1">
        <v>7</v>
      </c>
      <c r="N16" s="48">
        <v>12</v>
      </c>
      <c r="O16" s="48" t="str">
        <f>CAL!C18</f>
        <v>SD</v>
      </c>
      <c r="P16" s="49">
        <f>CAL!D18</f>
        <v>87</v>
      </c>
      <c r="Q16" s="50">
        <f>CAL!E18</f>
        <v>0.86</v>
      </c>
      <c r="R16" s="39">
        <f>CAL!F40</f>
        <v>8.1843469588921067</v>
      </c>
      <c r="S16" s="9"/>
    </row>
    <row r="17" spans="2:24" ht="18" customHeight="1">
      <c r="B17" s="8"/>
      <c r="C17" s="20" t="s">
        <v>152</v>
      </c>
      <c r="D17" s="21">
        <v>100</v>
      </c>
      <c r="E17" s="24" t="s">
        <v>0</v>
      </c>
      <c r="F17" s="3"/>
      <c r="G17" s="61" t="str">
        <f>CAL!X31</f>
        <v>https://www.aksapowergen.com/newpdf/APD330C.pdf</v>
      </c>
      <c r="H17" s="3"/>
      <c r="I17" s="44"/>
      <c r="J17" s="9"/>
      <c r="K17" s="3"/>
      <c r="L17" s="8"/>
      <c r="M17" s="1">
        <v>8</v>
      </c>
      <c r="N17" s="48">
        <v>12</v>
      </c>
      <c r="O17" s="48" t="str">
        <f>CAL!C19</f>
        <v>SD</v>
      </c>
      <c r="P17" s="49">
        <f>CAL!D19</f>
        <v>87</v>
      </c>
      <c r="Q17" s="50">
        <f>CAL!E19</f>
        <v>0.86</v>
      </c>
      <c r="R17" s="39">
        <f>CAL!F41</f>
        <v>8.1843469588921067</v>
      </c>
      <c r="S17" s="9"/>
    </row>
    <row r="18" spans="2:24" ht="18" customHeight="1">
      <c r="B18" s="8"/>
      <c r="C18" s="20" t="s">
        <v>38</v>
      </c>
      <c r="D18" s="21">
        <v>12</v>
      </c>
      <c r="E18" s="25" t="s">
        <v>35</v>
      </c>
      <c r="F18" s="3"/>
      <c r="G18" s="8"/>
      <c r="H18" s="3"/>
      <c r="I18" s="60"/>
      <c r="J18" s="9"/>
      <c r="K18" s="3"/>
      <c r="L18" s="8"/>
      <c r="M18" s="1">
        <v>9</v>
      </c>
      <c r="N18" s="48">
        <v>3</v>
      </c>
      <c r="O18" s="48" t="str">
        <f>CAL!C20</f>
        <v>DOL</v>
      </c>
      <c r="P18" s="49">
        <f>CAL!D20</f>
        <v>81</v>
      </c>
      <c r="Q18" s="50">
        <f>CAL!E20</f>
        <v>0.83</v>
      </c>
      <c r="R18" s="39">
        <f>CAL!F42</f>
        <v>2.4889040191672192</v>
      </c>
      <c r="S18" s="9"/>
    </row>
    <row r="19" spans="2:24" ht="18" customHeight="1">
      <c r="B19" s="8"/>
      <c r="C19" s="20" t="s">
        <v>39</v>
      </c>
      <c r="D19" s="21">
        <v>22</v>
      </c>
      <c r="E19" s="24" t="s">
        <v>35</v>
      </c>
      <c r="F19" s="3"/>
      <c r="G19" s="8"/>
      <c r="H19" s="3"/>
      <c r="I19" s="52"/>
      <c r="J19" s="9" t="s">
        <v>148</v>
      </c>
      <c r="K19" s="3"/>
      <c r="L19" s="8"/>
      <c r="M19" s="1">
        <v>10</v>
      </c>
      <c r="N19" s="48">
        <v>3</v>
      </c>
      <c r="O19" s="48" t="str">
        <f>CAL!C21</f>
        <v>DOL</v>
      </c>
      <c r="P19" s="49">
        <f>CAL!D21</f>
        <v>81</v>
      </c>
      <c r="Q19" s="50">
        <f>CAL!E21</f>
        <v>0.83</v>
      </c>
      <c r="R19" s="39">
        <f>CAL!F43</f>
        <v>2.4889040191672192</v>
      </c>
      <c r="S19" s="9"/>
    </row>
    <row r="20" spans="2:24" ht="18" customHeight="1" thickBot="1">
      <c r="B20" s="8"/>
      <c r="C20" s="26" t="s">
        <v>40</v>
      </c>
      <c r="D20" s="27">
        <v>22</v>
      </c>
      <c r="E20" s="28" t="s">
        <v>35</v>
      </c>
      <c r="F20" s="3"/>
      <c r="G20" s="8"/>
      <c r="H20" s="44"/>
      <c r="I20" s="52"/>
      <c r="J20" s="9" t="str">
        <f>CAL!T36</f>
        <v>2600-3600</v>
      </c>
      <c r="K20" s="3"/>
      <c r="L20" s="8"/>
      <c r="M20" s="1">
        <v>11</v>
      </c>
      <c r="N20" s="48">
        <v>3</v>
      </c>
      <c r="O20" s="48" t="str">
        <f>CAL!C22</f>
        <v>DOL</v>
      </c>
      <c r="P20" s="49">
        <f>CAL!D22</f>
        <v>81</v>
      </c>
      <c r="Q20" s="50">
        <f>CAL!E22</f>
        <v>0.83</v>
      </c>
      <c r="R20" s="39">
        <f>CAL!F44</f>
        <v>2.4889040191672192</v>
      </c>
      <c r="S20" s="9"/>
    </row>
    <row r="21" spans="2:24" ht="18" customHeight="1">
      <c r="B21" s="8"/>
      <c r="C21" s="41"/>
      <c r="D21" s="42"/>
      <c r="E21" s="41"/>
      <c r="F21" s="3"/>
      <c r="G21" s="8"/>
      <c r="H21" s="44"/>
      <c r="I21" s="52"/>
      <c r="J21" s="9" t="s">
        <v>149</v>
      </c>
      <c r="K21" s="3"/>
      <c r="L21" s="8"/>
      <c r="M21" s="1">
        <v>12</v>
      </c>
      <c r="N21" s="48">
        <v>6</v>
      </c>
      <c r="O21" s="48" t="str">
        <f>CAL!C23</f>
        <v>DOL</v>
      </c>
      <c r="P21" s="49">
        <f>CAL!D23</f>
        <v>83</v>
      </c>
      <c r="Q21" s="50">
        <f>CAL!E23</f>
        <v>0.85</v>
      </c>
      <c r="R21" s="39">
        <f>CAL!F45</f>
        <v>4.4800795547212209</v>
      </c>
      <c r="S21" s="9"/>
    </row>
    <row r="22" spans="2:24" ht="18" customHeight="1">
      <c r="B22" s="8"/>
      <c r="C22" s="38" t="s">
        <v>44</v>
      </c>
      <c r="D22" s="38">
        <f>CAL!V25</f>
        <v>273.26839826839824</v>
      </c>
      <c r="E22" s="38" t="s">
        <v>17</v>
      </c>
      <c r="F22" s="3"/>
      <c r="G22" s="8"/>
      <c r="H22" s="3"/>
      <c r="I22" s="52"/>
      <c r="J22" s="9" t="str">
        <f>CAL!U36</f>
        <v>900-1300</v>
      </c>
      <c r="K22" s="3"/>
      <c r="L22" s="8"/>
      <c r="M22" s="1">
        <v>13</v>
      </c>
      <c r="N22" s="48"/>
      <c r="O22" s="48" t="str">
        <f>CAL!C24</f>
        <v xml:space="preserve"> </v>
      </c>
      <c r="P22" s="49" t="str">
        <f>CAL!D24</f>
        <v xml:space="preserve"> </v>
      </c>
      <c r="Q22" s="50" t="str">
        <f>CAL!E24</f>
        <v xml:space="preserve"> </v>
      </c>
      <c r="R22" s="39" t="str">
        <f>CAL!F46</f>
        <v xml:space="preserve"> </v>
      </c>
      <c r="S22" s="9"/>
    </row>
    <row r="23" spans="2:24" ht="18" customHeight="1">
      <c r="B23" s="8"/>
      <c r="C23" s="45" t="s">
        <v>43</v>
      </c>
      <c r="D23" s="45">
        <f>CAL!V26</f>
        <v>300.59523809523807</v>
      </c>
      <c r="E23" s="45" t="s">
        <v>17</v>
      </c>
      <c r="F23" s="3"/>
      <c r="G23" s="8"/>
      <c r="H23" s="3"/>
      <c r="I23" s="52"/>
      <c r="J23" s="9" t="s">
        <v>150</v>
      </c>
      <c r="K23" s="3"/>
      <c r="L23" s="8"/>
      <c r="M23" s="1">
        <v>14</v>
      </c>
      <c r="N23" s="48"/>
      <c r="O23" s="48" t="str">
        <f>CAL!C25</f>
        <v xml:space="preserve"> </v>
      </c>
      <c r="P23" s="49" t="str">
        <f>CAL!D25</f>
        <v xml:space="preserve"> </v>
      </c>
      <c r="Q23" s="50" t="str">
        <f>CAL!E25</f>
        <v xml:space="preserve"> </v>
      </c>
      <c r="R23" s="39" t="str">
        <f>CAL!F47</f>
        <v xml:space="preserve"> </v>
      </c>
      <c r="S23" s="9"/>
    </row>
    <row r="24" spans="2:24" ht="18" customHeight="1">
      <c r="B24" s="8"/>
      <c r="C24" s="43"/>
      <c r="D24" s="43"/>
      <c r="E24" s="43"/>
      <c r="F24" s="3"/>
      <c r="G24" s="8"/>
      <c r="H24" s="3"/>
      <c r="I24" s="52"/>
      <c r="J24" s="9">
        <f>CAL!V36</f>
        <v>1900</v>
      </c>
      <c r="K24" s="3"/>
      <c r="L24" s="8"/>
      <c r="M24" s="1">
        <v>15</v>
      </c>
      <c r="N24" s="48"/>
      <c r="O24" s="48" t="str">
        <f>CAL!C26</f>
        <v xml:space="preserve"> </v>
      </c>
      <c r="P24" s="49" t="str">
        <f>CAL!D26</f>
        <v xml:space="preserve"> </v>
      </c>
      <c r="Q24" s="50" t="str">
        <f>CAL!E26</f>
        <v xml:space="preserve"> </v>
      </c>
      <c r="R24" s="39" t="str">
        <f>CAL!F48</f>
        <v xml:space="preserve"> </v>
      </c>
      <c r="S24" s="9"/>
    </row>
    <row r="25" spans="2:24" ht="18" customHeight="1" thickBot="1">
      <c r="B25" s="8"/>
      <c r="C25" s="38" t="s">
        <v>23</v>
      </c>
      <c r="D25" s="38">
        <f>CAL!V28</f>
        <v>213.74458874458873</v>
      </c>
      <c r="E25" s="38" t="s">
        <v>17</v>
      </c>
      <c r="F25" s="3"/>
      <c r="G25" s="12"/>
      <c r="H25" s="13"/>
      <c r="I25" s="13"/>
      <c r="J25" s="35"/>
      <c r="K25" s="3"/>
      <c r="L25" s="8"/>
      <c r="M25" s="1">
        <v>16</v>
      </c>
      <c r="N25" s="48"/>
      <c r="O25" s="48" t="str">
        <f>CAL!C27</f>
        <v xml:space="preserve"> </v>
      </c>
      <c r="P25" s="49" t="str">
        <f>CAL!D27</f>
        <v xml:space="preserve"> </v>
      </c>
      <c r="Q25" s="50" t="str">
        <f>CAL!E27</f>
        <v xml:space="preserve"> </v>
      </c>
      <c r="R25" s="39" t="str">
        <f>CAL!F49</f>
        <v xml:space="preserve"> </v>
      </c>
      <c r="S25" s="9"/>
    </row>
    <row r="26" spans="2:24" ht="18" customHeight="1">
      <c r="B26" s="8"/>
      <c r="C26" s="38" t="s">
        <v>42</v>
      </c>
      <c r="D26" s="38">
        <f>CAL!V29</f>
        <v>308.51373962378534</v>
      </c>
      <c r="E26" s="38" t="s">
        <v>18</v>
      </c>
      <c r="F26" s="3"/>
      <c r="G26" s="3"/>
      <c r="H26" s="3"/>
      <c r="I26" s="3"/>
      <c r="J26" s="3"/>
      <c r="K26" s="3"/>
      <c r="L26" s="8"/>
      <c r="M26" s="1">
        <v>17</v>
      </c>
      <c r="N26" s="48"/>
      <c r="O26" s="48" t="str">
        <f>CAL!C28</f>
        <v xml:space="preserve"> </v>
      </c>
      <c r="P26" s="49" t="str">
        <f>CAL!D28</f>
        <v xml:space="preserve"> </v>
      </c>
      <c r="Q26" s="50" t="str">
        <f>CAL!E28</f>
        <v xml:space="preserve"> </v>
      </c>
      <c r="R26" s="39" t="str">
        <f>CAL!F50</f>
        <v xml:space="preserve"> </v>
      </c>
      <c r="S26" s="9"/>
    </row>
    <row r="27" spans="2:24" ht="18" customHeight="1">
      <c r="B27" s="8"/>
      <c r="C27" s="3"/>
      <c r="D27" s="3"/>
      <c r="E27" s="3"/>
      <c r="F27" s="3"/>
      <c r="G27" s="29"/>
      <c r="H27" s="30"/>
      <c r="I27" s="30"/>
      <c r="J27" s="31" t="s">
        <v>130</v>
      </c>
      <c r="K27" s="3"/>
      <c r="L27" s="8"/>
      <c r="M27" s="1">
        <v>18</v>
      </c>
      <c r="N27" s="48"/>
      <c r="O27" s="48" t="str">
        <f>CAL!C29</f>
        <v xml:space="preserve"> </v>
      </c>
      <c r="P27" s="49" t="str">
        <f>CAL!D29</f>
        <v xml:space="preserve"> </v>
      </c>
      <c r="Q27" s="50" t="str">
        <f>CAL!E29</f>
        <v xml:space="preserve"> </v>
      </c>
      <c r="R27" s="39" t="str">
        <f>CAL!F51</f>
        <v xml:space="preserve"> </v>
      </c>
      <c r="S27" s="9"/>
    </row>
    <row r="28" spans="2:24" ht="18" customHeight="1" thickBot="1">
      <c r="B28" s="8"/>
      <c r="C28" s="29"/>
      <c r="D28" s="30"/>
      <c r="E28" s="31" t="s">
        <v>24</v>
      </c>
      <c r="F28" s="3"/>
      <c r="G28" s="53"/>
      <c r="H28" s="3"/>
      <c r="I28" s="3"/>
      <c r="J28" s="54" t="s">
        <v>131</v>
      </c>
      <c r="K28" s="3"/>
      <c r="L28" s="8"/>
      <c r="M28" s="37">
        <v>19</v>
      </c>
      <c r="N28" s="51"/>
      <c r="O28" s="48" t="str">
        <f>CAL!C30</f>
        <v xml:space="preserve"> </v>
      </c>
      <c r="P28" s="49" t="str">
        <f>CAL!D30</f>
        <v xml:space="preserve"> </v>
      </c>
      <c r="Q28" s="50" t="str">
        <f>CAL!E30</f>
        <v xml:space="preserve"> </v>
      </c>
      <c r="R28" s="39" t="str">
        <f>CAL!F52</f>
        <v xml:space="preserve"> </v>
      </c>
      <c r="S28" s="9"/>
      <c r="W28" s="2"/>
      <c r="X28" s="2"/>
    </row>
    <row r="29" spans="2:24" ht="18" customHeight="1" thickBot="1">
      <c r="B29" s="8"/>
      <c r="C29" s="32"/>
      <c r="D29" s="33"/>
      <c r="E29" s="34" t="s">
        <v>25</v>
      </c>
      <c r="F29" s="3"/>
      <c r="G29" s="32"/>
      <c r="H29" s="33"/>
      <c r="I29" s="33"/>
      <c r="J29" s="34" t="s">
        <v>132</v>
      </c>
      <c r="K29" s="3"/>
      <c r="L29" s="8"/>
      <c r="M29" s="55" t="s">
        <v>13</v>
      </c>
      <c r="N29" s="56">
        <f>CAL!B53</f>
        <v>164</v>
      </c>
      <c r="O29" s="56"/>
      <c r="P29" s="57">
        <f>CAL!D53</f>
        <v>87.853891311545325</v>
      </c>
      <c r="Q29" s="56">
        <f>CAL!E53</f>
        <v>0.8402490922903586</v>
      </c>
      <c r="R29" s="58">
        <f>CAL!F53</f>
        <v>120.45775558226104</v>
      </c>
      <c r="S29" s="9"/>
      <c r="W29" s="2"/>
      <c r="X29" s="2"/>
    </row>
    <row r="30" spans="2:24" ht="15.75" thickBot="1"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2"/>
      <c r="M30" s="13"/>
      <c r="N30" s="13"/>
      <c r="O30" s="13"/>
      <c r="P30" s="13"/>
      <c r="Q30" s="13"/>
      <c r="R30" s="13"/>
      <c r="S30" s="35"/>
      <c r="W30" s="2"/>
      <c r="X30" s="2"/>
    </row>
    <row r="31" spans="2:24" ht="18" customHeight="1">
      <c r="W31" s="2"/>
      <c r="X31" s="2"/>
    </row>
    <row r="32" spans="2:24" ht="18" customHeight="1">
      <c r="W32" s="2"/>
      <c r="X32" s="2"/>
    </row>
    <row r="33" spans="3:24" ht="18" customHeight="1">
      <c r="W33" s="2"/>
      <c r="X33" s="2"/>
    </row>
    <row r="34" spans="3:24" ht="18" customHeight="1">
      <c r="W34" s="2"/>
      <c r="X34" s="2"/>
    </row>
    <row r="35" spans="3:24" ht="18" customHeight="1">
      <c r="C35" s="36"/>
      <c r="W35" s="2"/>
      <c r="X35" s="2"/>
    </row>
    <row r="36" spans="3:24" ht="18" customHeight="1">
      <c r="W36" s="2"/>
      <c r="X36" s="2"/>
    </row>
    <row r="37" spans="3:24" ht="18" customHeight="1">
      <c r="W37" s="2"/>
      <c r="X37" s="2"/>
    </row>
    <row r="38" spans="3:24" ht="18" customHeight="1">
      <c r="W38" s="2"/>
      <c r="X38" s="2"/>
    </row>
    <row r="39" spans="3:24" ht="18" customHeight="1">
      <c r="W39" s="2"/>
      <c r="X39" s="2"/>
    </row>
    <row r="40" spans="3:24" ht="18" customHeight="1">
      <c r="W40" s="2"/>
      <c r="X40" s="2"/>
    </row>
  </sheetData>
  <sheetProtection algorithmName="SHA-512" hashValue="+0tD+piT74iR3chYXT82Wbjd5R07x54mjwx2dZZDZBnVRTODisrvGqglhXvxp69vIPG+OXUHLnceb8Q0CzfqHw==" saltValue="r/YkQVyvSMiHLzC3j0MzVg==" spinCount="100000" sheet="1" objects="1" scenarios="1"/>
  <protectedRanges>
    <protectedRange sqref="I9 D10:D20 N10:Q28" name="Range1"/>
  </protectedRanges>
  <hyperlinks>
    <hyperlink ref="H5" r:id="rId1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CAL!$J$11:$J$15</xm:f>
          </x14:formula1>
          <xm:sqref>O10:O28</xm:sqref>
        </x14:dataValidation>
        <x14:dataValidation type="list" allowBlank="1" showInputMessage="1" showErrorMessage="1">
          <x14:formula1>
            <xm:f>CAL!$K$12:$K$13</xm:f>
          </x14:formula1>
          <xm:sqref>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91"/>
  <sheetViews>
    <sheetView topLeftCell="A70" zoomScale="70" zoomScaleNormal="70" workbookViewId="0">
      <selection activeCell="H95" sqref="H95"/>
    </sheetView>
  </sheetViews>
  <sheetFormatPr defaultRowHeight="20.100000000000001" customHeight="1"/>
  <cols>
    <col min="1" max="1" width="6.5703125" style="65" bestFit="1" customWidth="1"/>
    <col min="2" max="2" width="8.7109375" style="65" bestFit="1" customWidth="1"/>
    <col min="3" max="4" width="12" style="65" bestFit="1" customWidth="1"/>
    <col min="5" max="5" width="8.140625" style="65" customWidth="1"/>
    <col min="6" max="8" width="12" style="65" bestFit="1" customWidth="1"/>
    <col min="9" max="10" width="9.140625" style="65"/>
    <col min="11" max="11" width="12.85546875" style="65" bestFit="1" customWidth="1"/>
    <col min="12" max="20" width="9.140625" style="65"/>
    <col min="21" max="21" width="32.85546875" style="65" bestFit="1" customWidth="1"/>
    <col min="22" max="22" width="19.42578125" style="65" customWidth="1"/>
    <col min="23" max="26" width="9.140625" style="65"/>
    <col min="27" max="27" width="2.85546875" style="69" bestFit="1" customWidth="1"/>
    <col min="28" max="31" width="12.7109375" style="69" customWidth="1"/>
    <col min="32" max="34" width="12.7109375" style="65" customWidth="1"/>
    <col min="35" max="16384" width="9.140625" style="65"/>
  </cols>
  <sheetData>
    <row r="2" spans="1:34" ht="20.100000000000001" customHeight="1">
      <c r="AA2" s="66"/>
      <c r="AB2" s="66"/>
      <c r="AC2" s="66"/>
      <c r="AD2" s="66"/>
      <c r="AE2" s="66"/>
      <c r="AF2" s="67"/>
      <c r="AG2" s="67"/>
    </row>
    <row r="3" spans="1:34" ht="20.100000000000001" customHeight="1">
      <c r="AA3" s="66"/>
      <c r="AB3" s="66"/>
      <c r="AC3" s="66"/>
      <c r="AD3" s="66"/>
      <c r="AE3" s="66"/>
      <c r="AF3" s="66"/>
      <c r="AG3" s="66"/>
      <c r="AH3" s="66"/>
    </row>
    <row r="4" spans="1:34" ht="20.100000000000001" customHeight="1">
      <c r="AA4" s="66">
        <v>1</v>
      </c>
      <c r="AB4" s="66">
        <v>2100</v>
      </c>
      <c r="AC4" s="66">
        <v>2500</v>
      </c>
      <c r="AD4" s="66">
        <v>3500</v>
      </c>
      <c r="AE4" s="66">
        <v>2800</v>
      </c>
      <c r="AF4" s="66">
        <v>1500</v>
      </c>
      <c r="AG4" s="66">
        <v>800</v>
      </c>
      <c r="AH4" s="66">
        <v>2500</v>
      </c>
    </row>
    <row r="5" spans="1:34" ht="20.100000000000001" customHeight="1">
      <c r="AA5" s="66">
        <v>2</v>
      </c>
      <c r="AB5" s="66">
        <v>2100</v>
      </c>
      <c r="AC5" s="66">
        <v>2500</v>
      </c>
      <c r="AD5" s="66">
        <v>4700</v>
      </c>
      <c r="AE5" s="66">
        <v>3300</v>
      </c>
      <c r="AF5" s="66">
        <v>1900</v>
      </c>
      <c r="AG5" s="66" t="s">
        <v>133</v>
      </c>
      <c r="AH5" s="66" t="s">
        <v>136</v>
      </c>
    </row>
    <row r="6" spans="1:34" ht="20.100000000000001" customHeight="1">
      <c r="L6" s="65">
        <v>10</v>
      </c>
      <c r="AA6" s="66">
        <v>3</v>
      </c>
      <c r="AB6" s="66">
        <v>3000</v>
      </c>
      <c r="AC6" s="66">
        <v>3000</v>
      </c>
      <c r="AD6" s="66">
        <v>5700</v>
      </c>
      <c r="AE6" s="66">
        <v>3800</v>
      </c>
      <c r="AF6" s="66">
        <v>2250</v>
      </c>
      <c r="AG6" s="66" t="s">
        <v>134</v>
      </c>
      <c r="AH6" s="66" t="s">
        <v>137</v>
      </c>
    </row>
    <row r="7" spans="1:34" ht="20.100000000000001" customHeight="1">
      <c r="O7" s="65">
        <v>1</v>
      </c>
      <c r="P7" s="65">
        <v>5</v>
      </c>
      <c r="R7" s="65">
        <f>SUM($P$7:P7)</f>
        <v>5</v>
      </c>
      <c r="T7" s="68"/>
      <c r="U7" s="68"/>
      <c r="V7" s="65">
        <f>DG!D11</f>
        <v>158</v>
      </c>
      <c r="AA7" s="66">
        <v>4</v>
      </c>
      <c r="AB7" s="66">
        <v>4000</v>
      </c>
      <c r="AC7" s="66">
        <v>5000</v>
      </c>
      <c r="AD7" s="66">
        <v>9000</v>
      </c>
      <c r="AE7" s="66">
        <v>6000</v>
      </c>
      <c r="AF7" s="66">
        <v>3000</v>
      </c>
      <c r="AG7" s="66" t="s">
        <v>135</v>
      </c>
      <c r="AH7" s="66" t="s">
        <v>138</v>
      </c>
    </row>
    <row r="8" spans="1:34" ht="20.100000000000001" customHeight="1">
      <c r="O8" s="65">
        <v>2</v>
      </c>
      <c r="P8" s="65">
        <v>6</v>
      </c>
      <c r="R8" s="65">
        <f>SUM($P$7:P8)</f>
        <v>11</v>
      </c>
      <c r="T8" s="68"/>
      <c r="U8" s="68"/>
      <c r="V8" s="65">
        <f>DG!D18</f>
        <v>12</v>
      </c>
      <c r="X8" s="65">
        <f>V8*5</f>
        <v>60</v>
      </c>
      <c r="AA8" s="66"/>
      <c r="AF8" s="67"/>
      <c r="AG8" s="67"/>
    </row>
    <row r="9" spans="1:34" ht="20.100000000000001" customHeight="1">
      <c r="O9" s="65">
        <v>3</v>
      </c>
      <c r="P9" s="65">
        <v>7</v>
      </c>
      <c r="R9" s="65">
        <f>SUM($P$7:P9)</f>
        <v>18</v>
      </c>
      <c r="T9" s="68"/>
      <c r="U9" s="68"/>
      <c r="V9" s="65">
        <f>DG!D19</f>
        <v>22</v>
      </c>
      <c r="X9" s="65">
        <f>V9*2</f>
        <v>44</v>
      </c>
      <c r="AA9" s="66"/>
      <c r="AB9" s="66"/>
      <c r="AC9" s="66"/>
      <c r="AD9" s="66"/>
      <c r="AE9" s="66"/>
      <c r="AF9" s="67"/>
      <c r="AG9" s="67"/>
    </row>
    <row r="10" spans="1:34" ht="20.100000000000001" customHeight="1">
      <c r="O10" s="65">
        <v>4</v>
      </c>
      <c r="P10" s="65">
        <v>77</v>
      </c>
      <c r="R10" s="65">
        <f>SUM($P$7:P10)</f>
        <v>95</v>
      </c>
      <c r="T10" s="68"/>
      <c r="U10" s="68"/>
      <c r="V10" s="65">
        <f>DG!D20</f>
        <v>22</v>
      </c>
      <c r="X10" s="65">
        <f>V10*3</f>
        <v>66</v>
      </c>
      <c r="AA10" s="66"/>
      <c r="AB10" s="66"/>
      <c r="AC10" s="66"/>
      <c r="AD10" s="66"/>
      <c r="AE10" s="66"/>
      <c r="AF10" s="67"/>
      <c r="AG10" s="67"/>
    </row>
    <row r="11" spans="1:34" ht="20.100000000000001" customHeight="1">
      <c r="A11" s="68"/>
      <c r="B11" s="68"/>
      <c r="C11" s="68"/>
      <c r="D11" s="68"/>
      <c r="E11" s="68"/>
      <c r="F11" s="68"/>
      <c r="G11" s="68"/>
      <c r="H11" s="68"/>
      <c r="O11" s="65">
        <v>5</v>
      </c>
      <c r="P11" s="65">
        <v>12</v>
      </c>
      <c r="R11" s="65">
        <f>SUM($P$7:P11)</f>
        <v>107</v>
      </c>
      <c r="T11" s="68"/>
      <c r="U11" s="68"/>
      <c r="V11" s="65">
        <f>DG!D14</f>
        <v>10</v>
      </c>
      <c r="AA11" s="66"/>
      <c r="AB11" s="66"/>
      <c r="AC11" s="66" t="s">
        <v>17</v>
      </c>
      <c r="AD11" s="66" t="s">
        <v>17</v>
      </c>
      <c r="AE11" s="66"/>
      <c r="AF11" s="67"/>
      <c r="AG11" s="67"/>
    </row>
    <row r="12" spans="1:34" ht="20.100000000000001" customHeight="1">
      <c r="A12" s="68"/>
      <c r="B12" s="70">
        <f>B34</f>
        <v>12</v>
      </c>
      <c r="C12" s="70" t="str">
        <f>IF(B12=0," ",IF(B12&lt;11,$J$12,IF(B12&lt;75,J$13,IF(B12&lt;450,J$14,J$15))))</f>
        <v>SD</v>
      </c>
      <c r="D12" s="65">
        <f>IF(B12=0," ",LOOKUP(B12,$N$46:$N$88,$R$46:$R$88))</f>
        <v>87</v>
      </c>
      <c r="E12" s="65">
        <f>IF(B12=0," ",LOOKUP(B12,$N$46:$N$88,$O$46:$O$88))</f>
        <v>0.86</v>
      </c>
      <c r="F12" s="65">
        <f>IF(B12=0," ",IF(C12="VSD",0,B12*TAN(ACOS(E12))/D12*100))</f>
        <v>8.1843469588921067</v>
      </c>
      <c r="G12" s="65">
        <f>IF(B12=0," ",B12*TAN(ACOS(E12))/D12*100)</f>
        <v>8.1843469588921067</v>
      </c>
      <c r="H12" s="65">
        <f>IF(B12=0," ",B12/D12*100)</f>
        <v>13.793103448275861</v>
      </c>
      <c r="J12" s="65" t="s">
        <v>1</v>
      </c>
      <c r="K12" s="65" t="s">
        <v>140</v>
      </c>
      <c r="O12" s="65">
        <v>6</v>
      </c>
      <c r="P12" s="65">
        <v>23</v>
      </c>
      <c r="R12" s="65">
        <f>SUM($P$7:P12)</f>
        <v>130</v>
      </c>
      <c r="T12" s="68"/>
      <c r="U12" s="68"/>
      <c r="V12" s="65">
        <f>DG!D16</f>
        <v>25</v>
      </c>
      <c r="W12" s="71"/>
      <c r="AA12" s="66">
        <v>1</v>
      </c>
      <c r="AB12" s="72">
        <v>1</v>
      </c>
      <c r="AC12" s="72">
        <v>10</v>
      </c>
      <c r="AD12" s="72">
        <v>9</v>
      </c>
      <c r="AE12" s="72" t="s">
        <v>46</v>
      </c>
      <c r="AF12" s="73" t="s">
        <v>51</v>
      </c>
      <c r="AG12" s="67"/>
    </row>
    <row r="13" spans="1:34" ht="20.100000000000001" customHeight="1">
      <c r="A13" s="68"/>
      <c r="B13" s="70">
        <f t="shared" ref="B13:B30" si="0">B35</f>
        <v>32</v>
      </c>
      <c r="C13" s="70" t="str">
        <f t="shared" ref="C13:C30" si="1">IF(B13=0," ",IF(B13&lt;11,$J$12,IF(B13&lt;75,J$13,IF(B13&lt;450,J$14,J$15))))</f>
        <v>SD</v>
      </c>
      <c r="D13" s="65">
        <f t="shared" ref="D13:D30" si="2">IF(B13=0," ",LOOKUP(B13,$N$46:$N$88,$R$46:$R$88))</f>
        <v>90</v>
      </c>
      <c r="E13" s="65">
        <f t="shared" ref="E13:E30" si="3">IF(B13=0," ",LOOKUP(B13,$N$46:$N$88,$O$46:$O$88))</f>
        <v>0.83</v>
      </c>
      <c r="F13" s="65">
        <f t="shared" ref="F13:F25" si="4">IF(B13=0," ",IF(C13="VSD",0,B13*TAN(ACOS(E13))/D13*100))</f>
        <v>23.893478584005301</v>
      </c>
      <c r="G13" s="65">
        <f t="shared" ref="G13:G25" si="5">IF(B13=0," ",B13*TAN(ACOS(E13))/D13*100)</f>
        <v>23.893478584005301</v>
      </c>
      <c r="H13" s="65">
        <f t="shared" ref="H13:H30" si="6">IF(B13=0," ",B13/D13*100)</f>
        <v>35.555555555555557</v>
      </c>
      <c r="J13" s="65" t="s">
        <v>2</v>
      </c>
      <c r="K13" s="65" t="s">
        <v>141</v>
      </c>
      <c r="O13" s="65">
        <v>7</v>
      </c>
      <c r="P13" s="65">
        <v>13</v>
      </c>
      <c r="R13" s="65">
        <f>SUM($P$7:P13)</f>
        <v>143</v>
      </c>
      <c r="T13" s="68"/>
      <c r="U13" s="68"/>
      <c r="V13" s="65">
        <f>DG!D15</f>
        <v>800</v>
      </c>
      <c r="AA13" s="66">
        <v>2</v>
      </c>
      <c r="AB13" s="72">
        <v>1</v>
      </c>
      <c r="AC13" s="72">
        <v>11.5</v>
      </c>
      <c r="AD13" s="72">
        <v>10.6</v>
      </c>
      <c r="AE13" s="72" t="s">
        <v>47</v>
      </c>
      <c r="AF13" s="73" t="s">
        <v>52</v>
      </c>
      <c r="AG13" s="67"/>
    </row>
    <row r="14" spans="1:34" ht="20.100000000000001" customHeight="1">
      <c r="A14" s="68"/>
      <c r="B14" s="70">
        <f t="shared" si="0"/>
        <v>15</v>
      </c>
      <c r="C14" s="70" t="str">
        <f t="shared" si="1"/>
        <v>SD</v>
      </c>
      <c r="D14" s="65">
        <f t="shared" si="2"/>
        <v>87</v>
      </c>
      <c r="E14" s="65">
        <f t="shared" si="3"/>
        <v>0.86</v>
      </c>
      <c r="F14" s="65">
        <f t="shared" si="4"/>
        <v>10.230433698615133</v>
      </c>
      <c r="G14" s="65">
        <f t="shared" si="5"/>
        <v>10.230433698615133</v>
      </c>
      <c r="H14" s="65">
        <f t="shared" si="6"/>
        <v>17.241379310344829</v>
      </c>
      <c r="J14" s="65" t="s">
        <v>3</v>
      </c>
      <c r="O14" s="65">
        <v>8</v>
      </c>
      <c r="P14" s="65">
        <v>35</v>
      </c>
      <c r="R14" s="65">
        <f>SUM($P$7:P14)</f>
        <v>178</v>
      </c>
      <c r="T14" s="68"/>
      <c r="U14" s="68"/>
      <c r="V14" s="65">
        <f>DG!D13</f>
        <v>88</v>
      </c>
      <c r="AA14" s="66">
        <v>3</v>
      </c>
      <c r="AB14" s="72">
        <v>1</v>
      </c>
      <c r="AC14" s="72">
        <v>14</v>
      </c>
      <c r="AD14" s="72">
        <v>12.5</v>
      </c>
      <c r="AE14" s="72" t="s">
        <v>46</v>
      </c>
      <c r="AF14" s="73" t="s">
        <v>53</v>
      </c>
      <c r="AG14" s="67"/>
    </row>
    <row r="15" spans="1:34" ht="20.100000000000001" customHeight="1">
      <c r="A15" s="68"/>
      <c r="B15" s="70">
        <f t="shared" si="0"/>
        <v>22</v>
      </c>
      <c r="C15" s="70" t="str">
        <f t="shared" si="1"/>
        <v>SD</v>
      </c>
      <c r="D15" s="65">
        <f t="shared" si="2"/>
        <v>89</v>
      </c>
      <c r="E15" s="65">
        <f t="shared" si="3"/>
        <v>0.83</v>
      </c>
      <c r="F15" s="65">
        <f t="shared" si="4"/>
        <v>16.611336936913798</v>
      </c>
      <c r="G15" s="65">
        <f t="shared" si="5"/>
        <v>16.611336936913798</v>
      </c>
      <c r="H15" s="65">
        <f t="shared" si="6"/>
        <v>24.719101123595504</v>
      </c>
      <c r="J15" s="65" t="s">
        <v>4</v>
      </c>
      <c r="O15" s="65">
        <v>9</v>
      </c>
      <c r="P15" s="65">
        <v>26</v>
      </c>
      <c r="R15" s="65">
        <f>SUM($P$7:P15)</f>
        <v>204</v>
      </c>
      <c r="T15" s="68"/>
      <c r="U15" s="68"/>
      <c r="V15" s="65">
        <f>DG!D12</f>
        <v>0.84</v>
      </c>
      <c r="AA15" s="66">
        <v>4</v>
      </c>
      <c r="AB15" s="72">
        <v>1</v>
      </c>
      <c r="AC15" s="72">
        <v>15.5</v>
      </c>
      <c r="AD15" s="72">
        <v>14.5</v>
      </c>
      <c r="AE15" s="72" t="s">
        <v>47</v>
      </c>
      <c r="AF15" s="73" t="s">
        <v>54</v>
      </c>
      <c r="AG15" s="67"/>
    </row>
    <row r="16" spans="1:34" ht="20.100000000000001" customHeight="1">
      <c r="A16" s="68"/>
      <c r="B16" s="70">
        <f t="shared" si="0"/>
        <v>22</v>
      </c>
      <c r="C16" s="70" t="str">
        <f t="shared" si="1"/>
        <v>SD</v>
      </c>
      <c r="D16" s="65">
        <f t="shared" si="2"/>
        <v>89</v>
      </c>
      <c r="E16" s="65">
        <f t="shared" si="3"/>
        <v>0.83</v>
      </c>
      <c r="F16" s="65">
        <f t="shared" si="4"/>
        <v>16.611336936913798</v>
      </c>
      <c r="G16" s="65">
        <f t="shared" si="5"/>
        <v>16.611336936913798</v>
      </c>
      <c r="H16" s="65">
        <f t="shared" si="6"/>
        <v>24.719101123595504</v>
      </c>
      <c r="O16" s="65">
        <v>10</v>
      </c>
      <c r="P16" s="65">
        <v>24</v>
      </c>
      <c r="R16" s="65">
        <f>SUM($P$7:P16)</f>
        <v>228</v>
      </c>
      <c r="T16" s="68"/>
      <c r="U16" s="74"/>
      <c r="V16" s="65">
        <f>IF(V12&gt;25,1-(V12-25)/500,1)</f>
        <v>1</v>
      </c>
      <c r="AA16" s="66">
        <v>5</v>
      </c>
      <c r="AB16" s="72">
        <v>1</v>
      </c>
      <c r="AC16" s="72">
        <v>20</v>
      </c>
      <c r="AD16" s="72">
        <v>18</v>
      </c>
      <c r="AE16" s="72" t="s">
        <v>47</v>
      </c>
      <c r="AF16" s="73" t="s">
        <v>55</v>
      </c>
      <c r="AG16" s="67"/>
    </row>
    <row r="17" spans="1:33" ht="20.100000000000001" customHeight="1">
      <c r="A17" s="68"/>
      <c r="B17" s="70">
        <f t="shared" si="0"/>
        <v>22</v>
      </c>
      <c r="C17" s="70" t="str">
        <f t="shared" si="1"/>
        <v>SD</v>
      </c>
      <c r="D17" s="65">
        <f t="shared" si="2"/>
        <v>89</v>
      </c>
      <c r="E17" s="65">
        <f t="shared" si="3"/>
        <v>0.83</v>
      </c>
      <c r="F17" s="65">
        <f t="shared" si="4"/>
        <v>16.611336936913798</v>
      </c>
      <c r="G17" s="65">
        <f t="shared" si="5"/>
        <v>16.611336936913798</v>
      </c>
      <c r="H17" s="65">
        <f t="shared" si="6"/>
        <v>24.719101123595504</v>
      </c>
      <c r="O17" s="65">
        <v>11</v>
      </c>
      <c r="P17" s="65">
        <v>28</v>
      </c>
      <c r="R17" s="65">
        <f>SUM($P$7:P17)</f>
        <v>256</v>
      </c>
      <c r="T17" s="68"/>
      <c r="U17" s="68"/>
      <c r="V17" s="65">
        <f>IF(V13&gt;1000,1-(V13-1000)/10000,1)</f>
        <v>1</v>
      </c>
      <c r="AA17" s="66">
        <v>6</v>
      </c>
      <c r="AB17" s="72">
        <v>1</v>
      </c>
      <c r="AC17" s="72">
        <v>22</v>
      </c>
      <c r="AD17" s="72">
        <v>20</v>
      </c>
      <c r="AE17" s="72" t="s">
        <v>46</v>
      </c>
      <c r="AF17" s="73" t="s">
        <v>56</v>
      </c>
      <c r="AG17" s="67"/>
    </row>
    <row r="18" spans="1:33" ht="20.100000000000001" customHeight="1">
      <c r="A18" s="68"/>
      <c r="B18" s="70">
        <f t="shared" si="0"/>
        <v>12</v>
      </c>
      <c r="C18" s="70" t="str">
        <f t="shared" si="1"/>
        <v>SD</v>
      </c>
      <c r="D18" s="65">
        <f t="shared" si="2"/>
        <v>87</v>
      </c>
      <c r="E18" s="65">
        <f t="shared" si="3"/>
        <v>0.86</v>
      </c>
      <c r="F18" s="65">
        <f t="shared" si="4"/>
        <v>8.1843469588921067</v>
      </c>
      <c r="G18" s="65">
        <f t="shared" si="5"/>
        <v>8.1843469588921067</v>
      </c>
      <c r="H18" s="65">
        <f t="shared" si="6"/>
        <v>13.793103448275861</v>
      </c>
      <c r="O18" s="65">
        <v>12</v>
      </c>
      <c r="P18" s="65">
        <v>34</v>
      </c>
      <c r="R18" s="65">
        <f>SUM($P$7:P18)</f>
        <v>290</v>
      </c>
      <c r="T18" s="68"/>
      <c r="U18" s="68"/>
      <c r="V18" s="65">
        <f>DG!D17</f>
        <v>100</v>
      </c>
      <c r="AA18" s="66">
        <v>7</v>
      </c>
      <c r="AB18" s="72">
        <v>1</v>
      </c>
      <c r="AC18" s="72">
        <v>25</v>
      </c>
      <c r="AD18" s="72">
        <v>23</v>
      </c>
      <c r="AE18" s="72" t="s">
        <v>47</v>
      </c>
      <c r="AF18" s="73" t="s">
        <v>57</v>
      </c>
    </row>
    <row r="19" spans="1:33" ht="20.100000000000001" customHeight="1">
      <c r="A19" s="68"/>
      <c r="B19" s="70">
        <f t="shared" si="0"/>
        <v>12</v>
      </c>
      <c r="C19" s="70" t="str">
        <f t="shared" si="1"/>
        <v>SD</v>
      </c>
      <c r="D19" s="65">
        <f t="shared" si="2"/>
        <v>87</v>
      </c>
      <c r="E19" s="65">
        <f t="shared" si="3"/>
        <v>0.86</v>
      </c>
      <c r="F19" s="65">
        <f t="shared" si="4"/>
        <v>8.1843469588921067</v>
      </c>
      <c r="G19" s="65">
        <f t="shared" si="5"/>
        <v>8.1843469588921067</v>
      </c>
      <c r="H19" s="65">
        <f t="shared" si="6"/>
        <v>13.793103448275861</v>
      </c>
      <c r="O19" s="65">
        <v>13</v>
      </c>
      <c r="P19" s="65">
        <v>45</v>
      </c>
      <c r="R19" s="65">
        <f>SUM($P$7:P19)</f>
        <v>335</v>
      </c>
      <c r="T19" s="68"/>
      <c r="U19" s="68"/>
      <c r="AA19" s="66">
        <v>8</v>
      </c>
      <c r="AB19" s="72">
        <v>1</v>
      </c>
      <c r="AC19" s="72">
        <v>30</v>
      </c>
      <c r="AD19" s="72">
        <v>27</v>
      </c>
      <c r="AE19" s="72" t="s">
        <v>48</v>
      </c>
      <c r="AF19" s="73" t="s">
        <v>58</v>
      </c>
    </row>
    <row r="20" spans="1:33" ht="20.100000000000001" customHeight="1">
      <c r="A20" s="68"/>
      <c r="B20" s="70">
        <f t="shared" si="0"/>
        <v>3</v>
      </c>
      <c r="C20" s="70" t="str">
        <f t="shared" si="1"/>
        <v>DOL</v>
      </c>
      <c r="D20" s="65">
        <f t="shared" si="2"/>
        <v>81</v>
      </c>
      <c r="E20" s="65">
        <f t="shared" si="3"/>
        <v>0.83</v>
      </c>
      <c r="F20" s="65">
        <f t="shared" si="4"/>
        <v>2.4889040191672192</v>
      </c>
      <c r="G20" s="65">
        <f t="shared" si="5"/>
        <v>2.4889040191672192</v>
      </c>
      <c r="H20" s="65">
        <f t="shared" si="6"/>
        <v>3.7037037037037033</v>
      </c>
      <c r="O20" s="65">
        <v>14</v>
      </c>
      <c r="P20" s="65">
        <v>53</v>
      </c>
      <c r="R20" s="65">
        <f>SUM($P$7:P20)</f>
        <v>388</v>
      </c>
      <c r="T20" s="68"/>
      <c r="U20" s="68"/>
      <c r="AA20" s="66">
        <v>9</v>
      </c>
      <c r="AB20" s="72">
        <v>1</v>
      </c>
      <c r="AC20" s="72">
        <v>33</v>
      </c>
      <c r="AD20" s="72">
        <v>30</v>
      </c>
      <c r="AE20" s="72" t="s">
        <v>46</v>
      </c>
      <c r="AF20" s="73" t="s">
        <v>59</v>
      </c>
    </row>
    <row r="21" spans="1:33" ht="20.100000000000001" customHeight="1">
      <c r="A21" s="68"/>
      <c r="B21" s="70">
        <f t="shared" si="0"/>
        <v>3</v>
      </c>
      <c r="C21" s="70" t="str">
        <f t="shared" si="1"/>
        <v>DOL</v>
      </c>
      <c r="D21" s="65">
        <f t="shared" si="2"/>
        <v>81</v>
      </c>
      <c r="E21" s="65">
        <f t="shared" si="3"/>
        <v>0.83</v>
      </c>
      <c r="F21" s="65">
        <f t="shared" si="4"/>
        <v>2.4889040191672192</v>
      </c>
      <c r="G21" s="65">
        <f t="shared" si="5"/>
        <v>2.4889040191672192</v>
      </c>
      <c r="H21" s="65">
        <f t="shared" si="6"/>
        <v>3.7037037037037033</v>
      </c>
      <c r="O21" s="65">
        <v>15</v>
      </c>
      <c r="P21" s="65">
        <v>36</v>
      </c>
      <c r="R21" s="65">
        <f>SUM($P$7:P21)</f>
        <v>424</v>
      </c>
      <c r="T21" s="68"/>
      <c r="U21" s="68"/>
      <c r="AA21" s="66">
        <v>10</v>
      </c>
      <c r="AB21" s="72">
        <v>1</v>
      </c>
      <c r="AC21" s="72">
        <v>33</v>
      </c>
      <c r="AD21" s="72">
        <v>30</v>
      </c>
      <c r="AE21" s="72" t="s">
        <v>47</v>
      </c>
      <c r="AF21" s="73" t="s">
        <v>60</v>
      </c>
    </row>
    <row r="22" spans="1:33" ht="20.100000000000001" customHeight="1">
      <c r="A22" s="68"/>
      <c r="B22" s="70">
        <f t="shared" si="0"/>
        <v>3</v>
      </c>
      <c r="C22" s="70" t="str">
        <f t="shared" si="1"/>
        <v>DOL</v>
      </c>
      <c r="D22" s="65">
        <f t="shared" si="2"/>
        <v>81</v>
      </c>
      <c r="E22" s="65">
        <f t="shared" si="3"/>
        <v>0.83</v>
      </c>
      <c r="F22" s="65">
        <f t="shared" si="4"/>
        <v>2.4889040191672192</v>
      </c>
      <c r="G22" s="65">
        <f t="shared" si="5"/>
        <v>2.4889040191672192</v>
      </c>
      <c r="H22" s="65">
        <f t="shared" si="6"/>
        <v>3.7037037037037033</v>
      </c>
      <c r="O22" s="65">
        <v>16</v>
      </c>
      <c r="P22" s="65">
        <v>36</v>
      </c>
      <c r="R22" s="65">
        <f>SUM($P$7:P22)</f>
        <v>460</v>
      </c>
      <c r="T22" s="68"/>
      <c r="U22" s="68"/>
      <c r="AA22" s="66">
        <v>11</v>
      </c>
      <c r="AB22" s="72">
        <v>1</v>
      </c>
      <c r="AC22" s="72">
        <v>40</v>
      </c>
      <c r="AD22" s="72">
        <v>36</v>
      </c>
      <c r="AE22" s="72" t="s">
        <v>47</v>
      </c>
      <c r="AF22" s="73" t="s">
        <v>61</v>
      </c>
    </row>
    <row r="23" spans="1:33" ht="20.100000000000001" customHeight="1">
      <c r="A23" s="68"/>
      <c r="B23" s="70">
        <f t="shared" si="0"/>
        <v>6</v>
      </c>
      <c r="C23" s="70" t="str">
        <f t="shared" si="1"/>
        <v>DOL</v>
      </c>
      <c r="D23" s="65">
        <f t="shared" si="2"/>
        <v>83</v>
      </c>
      <c r="E23" s="65">
        <f t="shared" si="3"/>
        <v>0.85</v>
      </c>
      <c r="F23" s="65">
        <f t="shared" si="4"/>
        <v>4.4800795547212209</v>
      </c>
      <c r="G23" s="65">
        <f t="shared" si="5"/>
        <v>4.4800795547212209</v>
      </c>
      <c r="H23" s="65">
        <f t="shared" si="6"/>
        <v>7.2289156626506017</v>
      </c>
      <c r="O23" s="65">
        <v>17</v>
      </c>
      <c r="P23" s="65">
        <v>45</v>
      </c>
      <c r="R23" s="65">
        <f>SUM($P$7:P23)</f>
        <v>505</v>
      </c>
      <c r="T23" s="68"/>
      <c r="U23" s="68"/>
      <c r="V23" s="65">
        <f>V7+MAX(X8:X10)-LOOKUP(MAX(X8:X10),X8:X10,V8:V10)</f>
        <v>202</v>
      </c>
      <c r="AA23" s="66">
        <v>12</v>
      </c>
      <c r="AB23" s="72">
        <v>1</v>
      </c>
      <c r="AC23" s="72">
        <v>43</v>
      </c>
      <c r="AD23" s="72">
        <v>39</v>
      </c>
      <c r="AE23" s="72" t="s">
        <v>48</v>
      </c>
      <c r="AF23" s="73" t="s">
        <v>62</v>
      </c>
    </row>
    <row r="24" spans="1:33" ht="20.100000000000001" customHeight="1">
      <c r="A24" s="68"/>
      <c r="B24" s="70">
        <f t="shared" si="0"/>
        <v>0</v>
      </c>
      <c r="C24" s="70" t="str">
        <f t="shared" si="1"/>
        <v xml:space="preserve"> </v>
      </c>
      <c r="D24" s="65" t="str">
        <f t="shared" si="2"/>
        <v xml:space="preserve"> </v>
      </c>
      <c r="E24" s="65" t="str">
        <f t="shared" si="3"/>
        <v xml:space="preserve"> </v>
      </c>
      <c r="F24" s="65" t="str">
        <f t="shared" si="4"/>
        <v xml:space="preserve"> </v>
      </c>
      <c r="G24" s="65" t="str">
        <f t="shared" si="5"/>
        <v xml:space="preserve"> </v>
      </c>
      <c r="H24" s="65" t="str">
        <f t="shared" si="6"/>
        <v xml:space="preserve"> </v>
      </c>
      <c r="O24" s="65">
        <v>18</v>
      </c>
      <c r="P24" s="65">
        <v>45</v>
      </c>
      <c r="R24" s="65">
        <f>SUM($P$7:P24)</f>
        <v>550</v>
      </c>
      <c r="T24" s="68"/>
      <c r="U24" s="68"/>
      <c r="V24" s="65">
        <f>V23/V14*100</f>
        <v>229.54545454545453</v>
      </c>
      <c r="AA24" s="66">
        <v>13</v>
      </c>
      <c r="AB24" s="72">
        <v>1</v>
      </c>
      <c r="AC24" s="72">
        <v>50</v>
      </c>
      <c r="AD24" s="72">
        <v>45</v>
      </c>
      <c r="AE24" s="72" t="s">
        <v>46</v>
      </c>
      <c r="AF24" s="73" t="s">
        <v>63</v>
      </c>
    </row>
    <row r="25" spans="1:33" ht="20.100000000000001" customHeight="1">
      <c r="A25" s="68"/>
      <c r="B25" s="70">
        <f t="shared" si="0"/>
        <v>0</v>
      </c>
      <c r="C25" s="70" t="str">
        <f t="shared" si="1"/>
        <v xml:space="preserve"> </v>
      </c>
      <c r="D25" s="65" t="str">
        <f t="shared" si="2"/>
        <v xml:space="preserve"> </v>
      </c>
      <c r="E25" s="65" t="str">
        <f t="shared" si="3"/>
        <v xml:space="preserve"> </v>
      </c>
      <c r="F25" s="65" t="str">
        <f t="shared" si="4"/>
        <v xml:space="preserve"> </v>
      </c>
      <c r="G25" s="65" t="str">
        <f t="shared" si="5"/>
        <v xml:space="preserve"> </v>
      </c>
      <c r="H25" s="65" t="str">
        <f t="shared" si="6"/>
        <v xml:space="preserve"> </v>
      </c>
      <c r="O25" s="65">
        <v>19</v>
      </c>
      <c r="P25" s="65">
        <v>45</v>
      </c>
      <c r="R25" s="65">
        <f>SUM($P$7:P25)</f>
        <v>595</v>
      </c>
      <c r="T25" s="68">
        <v>3</v>
      </c>
      <c r="U25" s="68"/>
      <c r="V25" s="65">
        <f>V24/V15</f>
        <v>273.26839826839824</v>
      </c>
      <c r="AA25" s="66">
        <v>14</v>
      </c>
      <c r="AB25" s="72">
        <v>1</v>
      </c>
      <c r="AC25" s="72">
        <v>50</v>
      </c>
      <c r="AD25" s="72">
        <v>45</v>
      </c>
      <c r="AE25" s="72" t="s">
        <v>47</v>
      </c>
      <c r="AF25" s="73" t="s">
        <v>64</v>
      </c>
    </row>
    <row r="26" spans="1:33" ht="20.100000000000001" customHeight="1">
      <c r="A26" s="68"/>
      <c r="B26" s="70">
        <f t="shared" si="0"/>
        <v>0</v>
      </c>
      <c r="C26" s="70" t="str">
        <f t="shared" si="1"/>
        <v xml:space="preserve"> </v>
      </c>
      <c r="D26" s="65" t="str">
        <f t="shared" si="2"/>
        <v xml:space="preserve"> </v>
      </c>
      <c r="E26" s="65" t="str">
        <f t="shared" si="3"/>
        <v xml:space="preserve"> </v>
      </c>
      <c r="F26" s="65" t="str">
        <f t="shared" ref="F26:F30" si="7">IF(B26=0," ",IF(C26="VSD",0,B26*TAN(ACOS(E26))))</f>
        <v xml:space="preserve"> </v>
      </c>
      <c r="G26" s="65" t="str">
        <f t="shared" ref="G26:G30" si="8">IF(B26=0," ",B26*TAN(ACOS(E26)))</f>
        <v xml:space="preserve"> </v>
      </c>
      <c r="H26" s="65" t="str">
        <f t="shared" si="6"/>
        <v xml:space="preserve"> </v>
      </c>
      <c r="O26" s="65">
        <v>20</v>
      </c>
      <c r="P26" s="65">
        <v>45</v>
      </c>
      <c r="R26" s="65">
        <f>SUM($P$7:P26)</f>
        <v>640</v>
      </c>
      <c r="T26" s="68">
        <v>4</v>
      </c>
      <c r="U26" s="68"/>
      <c r="V26" s="65">
        <f>V25*(100/V18)*(1+V11/100)/V16/V17</f>
        <v>300.59523809523807</v>
      </c>
      <c r="AA26" s="66">
        <v>15</v>
      </c>
      <c r="AB26" s="72">
        <v>1</v>
      </c>
      <c r="AC26" s="72">
        <v>66</v>
      </c>
      <c r="AD26" s="72">
        <v>60</v>
      </c>
      <c r="AE26" s="72" t="s">
        <v>46</v>
      </c>
      <c r="AF26" s="73" t="s">
        <v>65</v>
      </c>
    </row>
    <row r="27" spans="1:33" ht="20.100000000000001" customHeight="1">
      <c r="A27" s="68"/>
      <c r="B27" s="70">
        <f t="shared" si="0"/>
        <v>0</v>
      </c>
      <c r="C27" s="70" t="str">
        <f t="shared" si="1"/>
        <v xml:space="preserve"> </v>
      </c>
      <c r="D27" s="65" t="str">
        <f t="shared" si="2"/>
        <v xml:space="preserve"> </v>
      </c>
      <c r="E27" s="65" t="str">
        <f t="shared" si="3"/>
        <v xml:space="preserve"> </v>
      </c>
      <c r="F27" s="65" t="str">
        <f t="shared" si="7"/>
        <v xml:space="preserve"> </v>
      </c>
      <c r="G27" s="65" t="str">
        <f t="shared" si="8"/>
        <v xml:space="preserve"> </v>
      </c>
      <c r="H27" s="65" t="str">
        <f t="shared" si="6"/>
        <v xml:space="preserve"> </v>
      </c>
      <c r="O27" s="65">
        <v>21</v>
      </c>
      <c r="P27" s="65">
        <v>45</v>
      </c>
      <c r="R27" s="65">
        <f>SUM($P$7:P27)</f>
        <v>685</v>
      </c>
      <c r="T27" s="68"/>
      <c r="U27" s="68"/>
      <c r="V27" s="65">
        <f>V7/V14*100</f>
        <v>179.54545454545453</v>
      </c>
      <c r="AA27" s="66">
        <v>16</v>
      </c>
      <c r="AB27" s="72">
        <v>1</v>
      </c>
      <c r="AC27" s="72">
        <v>66</v>
      </c>
      <c r="AD27" s="72">
        <v>60</v>
      </c>
      <c r="AE27" s="72" t="s">
        <v>48</v>
      </c>
      <c r="AF27" s="73" t="s">
        <v>66</v>
      </c>
    </row>
    <row r="28" spans="1:33" ht="20.100000000000001" customHeight="1">
      <c r="A28" s="68"/>
      <c r="B28" s="70">
        <f t="shared" si="0"/>
        <v>0</v>
      </c>
      <c r="C28" s="70" t="str">
        <f t="shared" si="1"/>
        <v xml:space="preserve"> </v>
      </c>
      <c r="D28" s="65" t="str">
        <f t="shared" si="2"/>
        <v xml:space="preserve"> </v>
      </c>
      <c r="E28" s="65" t="str">
        <f t="shared" si="3"/>
        <v xml:space="preserve"> </v>
      </c>
      <c r="F28" s="65" t="str">
        <f t="shared" si="7"/>
        <v xml:space="preserve"> </v>
      </c>
      <c r="G28" s="65" t="str">
        <f t="shared" si="8"/>
        <v xml:space="preserve"> </v>
      </c>
      <c r="H28" s="65" t="str">
        <f t="shared" si="6"/>
        <v xml:space="preserve"> </v>
      </c>
      <c r="O28" s="65">
        <v>22</v>
      </c>
      <c r="P28" s="65">
        <v>45</v>
      </c>
      <c r="R28" s="65">
        <f>SUM($P$7:P28)</f>
        <v>730</v>
      </c>
      <c r="T28" s="68">
        <v>1</v>
      </c>
      <c r="U28" s="68"/>
      <c r="V28" s="65">
        <f>V27/V15</f>
        <v>213.74458874458873</v>
      </c>
      <c r="AA28" s="66">
        <v>17</v>
      </c>
      <c r="AB28" s="72">
        <v>1</v>
      </c>
      <c r="AC28" s="72">
        <v>70</v>
      </c>
      <c r="AD28" s="72">
        <v>64</v>
      </c>
      <c r="AE28" s="72" t="s">
        <v>47</v>
      </c>
      <c r="AF28" s="73" t="s">
        <v>67</v>
      </c>
    </row>
    <row r="29" spans="1:33" ht="20.100000000000001" customHeight="1">
      <c r="A29" s="68"/>
      <c r="B29" s="70">
        <f t="shared" si="0"/>
        <v>0</v>
      </c>
      <c r="C29" s="70" t="str">
        <f t="shared" si="1"/>
        <v xml:space="preserve"> </v>
      </c>
      <c r="D29" s="65" t="str">
        <f t="shared" si="2"/>
        <v xml:space="preserve"> </v>
      </c>
      <c r="E29" s="65" t="str">
        <f t="shared" si="3"/>
        <v xml:space="preserve"> </v>
      </c>
      <c r="F29" s="65" t="str">
        <f t="shared" si="7"/>
        <v xml:space="preserve"> </v>
      </c>
      <c r="G29" s="65" t="str">
        <f t="shared" si="8"/>
        <v xml:space="preserve"> </v>
      </c>
      <c r="H29" s="65" t="str">
        <f t="shared" si="6"/>
        <v xml:space="preserve"> </v>
      </c>
      <c r="O29" s="65">
        <v>23</v>
      </c>
      <c r="P29" s="65">
        <v>45</v>
      </c>
      <c r="R29" s="65">
        <f>SUM($P$7:P29)</f>
        <v>775</v>
      </c>
      <c r="T29" s="68">
        <v>2</v>
      </c>
      <c r="U29" s="68"/>
      <c r="V29" s="65">
        <f>CAL!V28/DG!D10/3^0.5*1000</f>
        <v>308.51373962378534</v>
      </c>
      <c r="X29" s="65">
        <f>V31*1000/(3^0.5*DG!D10)</f>
        <v>433.01270189221935</v>
      </c>
      <c r="AA29" s="66">
        <v>18</v>
      </c>
      <c r="AB29" s="72">
        <v>1</v>
      </c>
      <c r="AC29" s="72">
        <v>72</v>
      </c>
      <c r="AD29" s="72">
        <v>65</v>
      </c>
      <c r="AE29" s="72" t="s">
        <v>46</v>
      </c>
      <c r="AF29" s="73" t="s">
        <v>68</v>
      </c>
    </row>
    <row r="30" spans="1:33" ht="20.100000000000001" customHeight="1">
      <c r="A30" s="68"/>
      <c r="B30" s="70">
        <f t="shared" si="0"/>
        <v>0</v>
      </c>
      <c r="C30" s="70" t="str">
        <f t="shared" si="1"/>
        <v xml:space="preserve"> </v>
      </c>
      <c r="D30" s="65" t="str">
        <f t="shared" si="2"/>
        <v xml:space="preserve"> </v>
      </c>
      <c r="E30" s="65" t="str">
        <f t="shared" si="3"/>
        <v xml:space="preserve"> </v>
      </c>
      <c r="F30" s="65" t="str">
        <f t="shared" si="7"/>
        <v xml:space="preserve"> </v>
      </c>
      <c r="G30" s="65" t="str">
        <f t="shared" si="8"/>
        <v xml:space="preserve"> </v>
      </c>
      <c r="H30" s="65" t="str">
        <f t="shared" si="6"/>
        <v xml:space="preserve"> </v>
      </c>
      <c r="O30" s="65">
        <v>24</v>
      </c>
      <c r="P30" s="65">
        <v>45</v>
      </c>
      <c r="R30" s="65">
        <f>SUM($P$7:P30)</f>
        <v>820</v>
      </c>
      <c r="V30" s="65" t="str">
        <f>DG!I9</f>
        <v>PRIME</v>
      </c>
      <c r="AA30" s="66">
        <v>19</v>
      </c>
      <c r="AB30" s="72">
        <v>1</v>
      </c>
      <c r="AC30" s="72">
        <v>88</v>
      </c>
      <c r="AD30" s="72">
        <v>80</v>
      </c>
      <c r="AE30" s="72" t="s">
        <v>46</v>
      </c>
      <c r="AF30" s="73" t="s">
        <v>69</v>
      </c>
    </row>
    <row r="31" spans="1:33" ht="20.100000000000001" customHeight="1">
      <c r="A31" s="68"/>
      <c r="O31" s="65">
        <v>25</v>
      </c>
      <c r="P31" s="65">
        <v>45</v>
      </c>
      <c r="R31" s="65">
        <f>SUM($P$7:P31)</f>
        <v>865</v>
      </c>
      <c r="U31" s="65">
        <f>IF(V30="PRIME",U33,U32)</f>
        <v>2</v>
      </c>
      <c r="V31" s="65">
        <f>IF(V30="PRIME",V33,V32)</f>
        <v>300</v>
      </c>
      <c r="W31" s="65" t="str">
        <f>IF(V30="PRIME",W33,W32)</f>
        <v>CUMMINS</v>
      </c>
      <c r="X31" s="65" t="str">
        <f>IF(V30="PRIME",X33,X32)</f>
        <v>https://www.aksapowergen.com/newpdf/APD330C.pdf</v>
      </c>
      <c r="AA31" s="66">
        <v>20</v>
      </c>
      <c r="AB31" s="72">
        <v>1</v>
      </c>
      <c r="AC31" s="72">
        <v>93</v>
      </c>
      <c r="AD31" s="72">
        <v>85</v>
      </c>
      <c r="AE31" s="72" t="s">
        <v>47</v>
      </c>
      <c r="AF31" s="73" t="s">
        <v>70</v>
      </c>
    </row>
    <row r="32" spans="1:33" ht="20.100000000000001" customHeight="1">
      <c r="A32" s="68"/>
      <c r="O32" s="65">
        <v>26</v>
      </c>
      <c r="P32" s="65">
        <v>45</v>
      </c>
      <c r="R32" s="65">
        <f>SUM($P$7:P32)</f>
        <v>910</v>
      </c>
      <c r="U32" s="65">
        <f>LOOKUP(DG!D23,CAL!AC12:AC91,AB12:AB91)</f>
        <v>2</v>
      </c>
      <c r="V32" s="65">
        <f>LOOKUP(DG!D23,CAL!AC12:AC91,AC12:AC91)</f>
        <v>275</v>
      </c>
      <c r="W32" s="65" t="str">
        <f>LOOKUP(DG!D23,CAL!AC12:AC91,AE12:AE91)</f>
        <v>AKSA</v>
      </c>
      <c r="X32" s="65" t="str">
        <f>LOOKUP(DG!D23,CAL!AC12:AC91,AF12:AF91)</f>
        <v>https://www.aksapowergen.com/newpdf/APD275A.pdf</v>
      </c>
      <c r="AA32" s="66">
        <v>21</v>
      </c>
      <c r="AB32" s="72">
        <v>1</v>
      </c>
      <c r="AC32" s="72">
        <v>110</v>
      </c>
      <c r="AD32" s="72">
        <v>100</v>
      </c>
      <c r="AE32" s="72" t="s">
        <v>48</v>
      </c>
      <c r="AF32" s="73" t="s">
        <v>71</v>
      </c>
    </row>
    <row r="33" spans="1:32" ht="20.100000000000001" customHeight="1">
      <c r="A33" s="68"/>
      <c r="O33" s="65">
        <v>27</v>
      </c>
      <c r="P33" s="65">
        <v>45</v>
      </c>
      <c r="R33" s="65">
        <f>SUM($P$7:P33)</f>
        <v>955</v>
      </c>
      <c r="U33" s="65">
        <f>LOOKUP(DG!D23,CAL!AD12:AD91,AB12:AB91)</f>
        <v>2</v>
      </c>
      <c r="V33" s="65">
        <f>LOOKUP(DG!D23,CAL!AD12:AD91,AD12:AD91)</f>
        <v>300</v>
      </c>
      <c r="W33" s="65" t="str">
        <f>LOOKUP(DG!D23,CAL!AD12:AD91,AE12:AE91)</f>
        <v>CUMMINS</v>
      </c>
      <c r="X33" s="65" t="str">
        <f>LOOKUP(DG!D23,CAL!AD12:AD91,AF12:AF91)</f>
        <v>https://www.aksapowergen.com/newpdf/APD330C.pdf</v>
      </c>
      <c r="AA33" s="66">
        <v>22</v>
      </c>
      <c r="AB33" s="72">
        <v>1</v>
      </c>
      <c r="AC33" s="72">
        <v>110</v>
      </c>
      <c r="AD33" s="72">
        <v>100</v>
      </c>
      <c r="AE33" s="72" t="s">
        <v>46</v>
      </c>
      <c r="AF33" s="73" t="s">
        <v>72</v>
      </c>
    </row>
    <row r="34" spans="1:32" ht="20.100000000000001" customHeight="1">
      <c r="A34" s="68"/>
      <c r="B34" s="70">
        <f>DG!N10</f>
        <v>12</v>
      </c>
      <c r="C34" s="70" t="str">
        <f>DG!O10</f>
        <v>SD</v>
      </c>
      <c r="D34" s="70">
        <f>DG!P10</f>
        <v>87</v>
      </c>
      <c r="E34" s="70">
        <f>DG!Q10</f>
        <v>0.86</v>
      </c>
      <c r="F34" s="65">
        <f>IF(B34=0," ",IF(C34="VSD",0,B34*TAN(ACOS(E34))/D34*100))</f>
        <v>8.1843469588921067</v>
      </c>
      <c r="H34" s="65">
        <f>IF(B34=0," ",B34/D34*100)</f>
        <v>13.793103448275861</v>
      </c>
      <c r="O34" s="65">
        <v>28</v>
      </c>
      <c r="P34" s="65">
        <v>45</v>
      </c>
      <c r="R34" s="65">
        <f>SUM($P$7:P34)</f>
        <v>1000</v>
      </c>
      <c r="T34" s="68"/>
      <c r="U34" s="68"/>
      <c r="V34" s="68"/>
      <c r="W34" s="68"/>
      <c r="AA34" s="66">
        <v>23</v>
      </c>
      <c r="AB34" s="72">
        <v>1</v>
      </c>
      <c r="AC34" s="72">
        <v>125</v>
      </c>
      <c r="AD34" s="72">
        <v>115</v>
      </c>
      <c r="AE34" s="72" t="s">
        <v>47</v>
      </c>
      <c r="AF34" s="73" t="s">
        <v>73</v>
      </c>
    </row>
    <row r="35" spans="1:32" ht="20.100000000000001" customHeight="1">
      <c r="A35" s="68"/>
      <c r="B35" s="70">
        <f>DG!N11</f>
        <v>32</v>
      </c>
      <c r="C35" s="70" t="str">
        <f>DG!O11</f>
        <v>SD</v>
      </c>
      <c r="D35" s="70">
        <f>DG!P11</f>
        <v>90</v>
      </c>
      <c r="E35" s="70">
        <f>DG!Q11</f>
        <v>0.83</v>
      </c>
      <c r="F35" s="65">
        <f t="shared" ref="F35:F52" si="9">IF(B35=0," ",IF(C35="VSD",0,B35*TAN(ACOS(E35))/D35*100))</f>
        <v>23.893478584005301</v>
      </c>
      <c r="H35" s="65">
        <f t="shared" ref="H35:H52" si="10">IF(B35=0," ",B35/D35*100)</f>
        <v>35.555555555555557</v>
      </c>
      <c r="O35" s="65">
        <v>29</v>
      </c>
      <c r="P35" s="65">
        <v>45</v>
      </c>
      <c r="R35" s="65">
        <f>SUM($P$7:P35)</f>
        <v>1045</v>
      </c>
      <c r="T35" s="65">
        <f>LOOKUP(U31,AA4:AA7,AD4:AD7)</f>
        <v>4700</v>
      </c>
      <c r="U35" s="65">
        <f>LOOKUP(U31,AA4:AA7,AE4:AE7)</f>
        <v>3300</v>
      </c>
      <c r="V35" s="65">
        <f>LOOKUP(U31,AA4:AA7,AB4:AB7)</f>
        <v>2100</v>
      </c>
      <c r="W35" s="65">
        <f>LOOKUP(U31,AA4:AA7,AC4:AC7)</f>
        <v>2500</v>
      </c>
      <c r="AA35" s="66">
        <v>24</v>
      </c>
      <c r="AB35" s="72">
        <v>1</v>
      </c>
      <c r="AC35" s="72">
        <v>145</v>
      </c>
      <c r="AD35" s="72">
        <v>132</v>
      </c>
      <c r="AE35" s="72" t="s">
        <v>48</v>
      </c>
      <c r="AF35" s="73" t="s">
        <v>74</v>
      </c>
    </row>
    <row r="36" spans="1:32" ht="20.100000000000001" customHeight="1">
      <c r="A36" s="68"/>
      <c r="B36" s="70">
        <f>DG!N12</f>
        <v>15</v>
      </c>
      <c r="C36" s="70" t="str">
        <f>DG!O12</f>
        <v>SD</v>
      </c>
      <c r="D36" s="70">
        <f>DG!P12</f>
        <v>87</v>
      </c>
      <c r="E36" s="70">
        <f>DG!Q12</f>
        <v>0.86</v>
      </c>
      <c r="F36" s="65">
        <f t="shared" si="9"/>
        <v>10.230433698615133</v>
      </c>
      <c r="H36" s="65">
        <f t="shared" si="10"/>
        <v>17.241379310344829</v>
      </c>
      <c r="O36" s="65">
        <v>30</v>
      </c>
      <c r="P36" s="65">
        <v>45</v>
      </c>
      <c r="R36" s="65">
        <f>SUM($P$7:P36)</f>
        <v>1090</v>
      </c>
      <c r="T36" s="65" t="str">
        <f>LOOKUP(U31,AA4:AA7,AH4:AH7)</f>
        <v>2600-3600</v>
      </c>
      <c r="U36" s="65" t="str">
        <f>LOOKUP(U31,AA4:AA7,AG4:AG7)</f>
        <v>900-1300</v>
      </c>
      <c r="V36" s="65">
        <f>LOOKUP(U31,AA4:AA7,AF4:AF7)</f>
        <v>1900</v>
      </c>
      <c r="AA36" s="66">
        <v>25</v>
      </c>
      <c r="AB36" s="72">
        <v>1</v>
      </c>
      <c r="AC36" s="72">
        <v>150</v>
      </c>
      <c r="AD36" s="72">
        <v>136</v>
      </c>
      <c r="AE36" s="72" t="s">
        <v>46</v>
      </c>
      <c r="AF36" s="73" t="s">
        <v>75</v>
      </c>
    </row>
    <row r="37" spans="1:32" ht="20.100000000000001" customHeight="1">
      <c r="A37" s="68"/>
      <c r="B37" s="70">
        <f>DG!N13</f>
        <v>22</v>
      </c>
      <c r="C37" s="70" t="str">
        <f>DG!O13</f>
        <v>SD</v>
      </c>
      <c r="D37" s="70">
        <f>DG!P13</f>
        <v>89</v>
      </c>
      <c r="E37" s="70">
        <f>DG!Q13</f>
        <v>0.83</v>
      </c>
      <c r="F37" s="65">
        <f t="shared" si="9"/>
        <v>16.611336936913798</v>
      </c>
      <c r="H37" s="65">
        <f t="shared" si="10"/>
        <v>24.719101123595504</v>
      </c>
      <c r="V37" s="65" t="s">
        <v>151</v>
      </c>
      <c r="AA37" s="66">
        <v>26</v>
      </c>
      <c r="AB37" s="72">
        <v>1</v>
      </c>
      <c r="AC37" s="72">
        <v>150</v>
      </c>
      <c r="AD37" s="72">
        <v>137.5</v>
      </c>
      <c r="AE37" s="72" t="s">
        <v>47</v>
      </c>
      <c r="AF37" s="73" t="s">
        <v>76</v>
      </c>
    </row>
    <row r="38" spans="1:32" ht="20.100000000000001" customHeight="1">
      <c r="A38" s="68"/>
      <c r="B38" s="70">
        <f>DG!N14</f>
        <v>22</v>
      </c>
      <c r="C38" s="70" t="str">
        <f>DG!O14</f>
        <v>SD</v>
      </c>
      <c r="D38" s="70">
        <f>DG!P14</f>
        <v>89</v>
      </c>
      <c r="E38" s="70">
        <f>DG!Q14</f>
        <v>0.83</v>
      </c>
      <c r="F38" s="65">
        <f t="shared" si="9"/>
        <v>16.611336936913798</v>
      </c>
      <c r="H38" s="65">
        <f t="shared" si="10"/>
        <v>24.719101123595504</v>
      </c>
      <c r="AA38" s="66">
        <v>27</v>
      </c>
      <c r="AB38" s="72">
        <v>1</v>
      </c>
      <c r="AC38" s="72">
        <v>165</v>
      </c>
      <c r="AD38" s="72">
        <v>150</v>
      </c>
      <c r="AE38" s="72" t="s">
        <v>46</v>
      </c>
      <c r="AF38" s="73" t="s">
        <v>77</v>
      </c>
    </row>
    <row r="39" spans="1:32" ht="20.100000000000001" customHeight="1">
      <c r="A39" s="68"/>
      <c r="B39" s="70">
        <f>DG!N15</f>
        <v>22</v>
      </c>
      <c r="C39" s="70" t="str">
        <f>DG!O15</f>
        <v>SD</v>
      </c>
      <c r="D39" s="70">
        <f>DG!P15</f>
        <v>89</v>
      </c>
      <c r="E39" s="70">
        <f>DG!Q15</f>
        <v>0.83</v>
      </c>
      <c r="F39" s="65">
        <f t="shared" si="9"/>
        <v>16.611336936913798</v>
      </c>
      <c r="H39" s="65">
        <f t="shared" si="10"/>
        <v>24.719101123595504</v>
      </c>
      <c r="AA39" s="66">
        <v>28</v>
      </c>
      <c r="AB39" s="72">
        <v>1</v>
      </c>
      <c r="AC39" s="72">
        <v>175</v>
      </c>
      <c r="AD39" s="72">
        <v>160</v>
      </c>
      <c r="AE39" s="72" t="s">
        <v>48</v>
      </c>
      <c r="AF39" s="73" t="s">
        <v>78</v>
      </c>
    </row>
    <row r="40" spans="1:32" ht="20.100000000000001" customHeight="1">
      <c r="A40" s="68"/>
      <c r="B40" s="70">
        <f>DG!N16</f>
        <v>12</v>
      </c>
      <c r="C40" s="70" t="str">
        <f>DG!O16</f>
        <v>SD</v>
      </c>
      <c r="D40" s="70">
        <f>DG!P16</f>
        <v>87</v>
      </c>
      <c r="E40" s="70">
        <f>DG!Q16</f>
        <v>0.86</v>
      </c>
      <c r="F40" s="65">
        <f t="shared" si="9"/>
        <v>8.1843469588921067</v>
      </c>
      <c r="H40" s="65">
        <f t="shared" si="10"/>
        <v>13.793103448275861</v>
      </c>
      <c r="AA40" s="66">
        <v>29</v>
      </c>
      <c r="AB40" s="72">
        <v>2</v>
      </c>
      <c r="AC40" s="72">
        <v>200</v>
      </c>
      <c r="AD40" s="72">
        <v>180</v>
      </c>
      <c r="AE40" s="72" t="s">
        <v>48</v>
      </c>
      <c r="AF40" s="73" t="s">
        <v>79</v>
      </c>
    </row>
    <row r="41" spans="1:32" ht="20.100000000000001" customHeight="1">
      <c r="A41" s="68"/>
      <c r="B41" s="70">
        <f>DG!N17</f>
        <v>12</v>
      </c>
      <c r="C41" s="70" t="str">
        <f>DG!O17</f>
        <v>SD</v>
      </c>
      <c r="D41" s="70">
        <f>DG!P17</f>
        <v>87</v>
      </c>
      <c r="E41" s="70">
        <f>DG!Q17</f>
        <v>0.86</v>
      </c>
      <c r="F41" s="65">
        <f t="shared" si="9"/>
        <v>8.1843469588921067</v>
      </c>
      <c r="H41" s="65">
        <f t="shared" si="10"/>
        <v>13.793103448275861</v>
      </c>
      <c r="AA41" s="66">
        <v>30</v>
      </c>
      <c r="AB41" s="72">
        <v>2</v>
      </c>
      <c r="AC41" s="72">
        <v>200</v>
      </c>
      <c r="AD41" s="72">
        <v>180</v>
      </c>
      <c r="AE41" s="72" t="s">
        <v>46</v>
      </c>
      <c r="AF41" s="73" t="s">
        <v>80</v>
      </c>
    </row>
    <row r="42" spans="1:32" ht="20.100000000000001" customHeight="1">
      <c r="A42" s="68"/>
      <c r="B42" s="70">
        <f>DG!N18</f>
        <v>3</v>
      </c>
      <c r="C42" s="70" t="str">
        <f>DG!O18</f>
        <v>DOL</v>
      </c>
      <c r="D42" s="70">
        <f>DG!P18</f>
        <v>81</v>
      </c>
      <c r="E42" s="70">
        <f>DG!Q18</f>
        <v>0.83</v>
      </c>
      <c r="F42" s="65">
        <f t="shared" si="9"/>
        <v>2.4889040191672192</v>
      </c>
      <c r="H42" s="65">
        <f t="shared" si="10"/>
        <v>3.7037037037037033</v>
      </c>
      <c r="AA42" s="66">
        <v>31</v>
      </c>
      <c r="AB42" s="72">
        <v>2</v>
      </c>
      <c r="AC42" s="72">
        <v>220</v>
      </c>
      <c r="AD42" s="72">
        <v>200</v>
      </c>
      <c r="AE42" s="72" t="s">
        <v>46</v>
      </c>
      <c r="AF42" s="73" t="s">
        <v>81</v>
      </c>
    </row>
    <row r="43" spans="1:32" ht="20.100000000000001" customHeight="1">
      <c r="A43" s="68"/>
      <c r="B43" s="70">
        <f>DG!N19</f>
        <v>3</v>
      </c>
      <c r="C43" s="70" t="str">
        <f>DG!O19</f>
        <v>DOL</v>
      </c>
      <c r="D43" s="70">
        <f>DG!P19</f>
        <v>81</v>
      </c>
      <c r="E43" s="70">
        <f>DG!Q19</f>
        <v>0.83</v>
      </c>
      <c r="F43" s="65">
        <f t="shared" si="9"/>
        <v>2.4889040191672192</v>
      </c>
      <c r="H43" s="65">
        <f t="shared" si="10"/>
        <v>3.7037037037037033</v>
      </c>
      <c r="AA43" s="66">
        <v>32</v>
      </c>
      <c r="AB43" s="72">
        <v>2</v>
      </c>
      <c r="AC43" s="72">
        <v>220</v>
      </c>
      <c r="AD43" s="72">
        <v>200</v>
      </c>
      <c r="AE43" s="72" t="s">
        <v>46</v>
      </c>
      <c r="AF43" s="73" t="s">
        <v>82</v>
      </c>
    </row>
    <row r="44" spans="1:32" ht="20.100000000000001" customHeight="1">
      <c r="A44" s="68"/>
      <c r="B44" s="70">
        <f>DG!N20</f>
        <v>3</v>
      </c>
      <c r="C44" s="70" t="str">
        <f>DG!O20</f>
        <v>DOL</v>
      </c>
      <c r="D44" s="70">
        <f>DG!P20</f>
        <v>81</v>
      </c>
      <c r="E44" s="70">
        <f>DG!Q20</f>
        <v>0.83</v>
      </c>
      <c r="F44" s="65">
        <f t="shared" si="9"/>
        <v>2.4889040191672192</v>
      </c>
      <c r="H44" s="65">
        <f t="shared" si="10"/>
        <v>3.7037037037037033</v>
      </c>
      <c r="N44" s="68" t="s">
        <v>5</v>
      </c>
      <c r="O44" s="68" t="s">
        <v>6</v>
      </c>
      <c r="P44" s="68"/>
      <c r="Q44" s="68"/>
      <c r="R44" s="68"/>
      <c r="S44" s="68"/>
      <c r="T44" s="68"/>
      <c r="U44" s="68"/>
      <c r="V44" s="68" t="s">
        <v>7</v>
      </c>
      <c r="W44" s="68"/>
      <c r="X44" s="68"/>
      <c r="AA44" s="66">
        <v>33</v>
      </c>
      <c r="AB44" s="72">
        <v>2</v>
      </c>
      <c r="AC44" s="72">
        <v>220</v>
      </c>
      <c r="AD44" s="72">
        <v>200</v>
      </c>
      <c r="AE44" s="72" t="s">
        <v>48</v>
      </c>
      <c r="AF44" s="73" t="s">
        <v>83</v>
      </c>
    </row>
    <row r="45" spans="1:32" ht="20.100000000000001" customHeight="1">
      <c r="A45" s="68"/>
      <c r="B45" s="70">
        <f>DG!N21</f>
        <v>6</v>
      </c>
      <c r="C45" s="70" t="str">
        <f>DG!O21</f>
        <v>DOL</v>
      </c>
      <c r="D45" s="70">
        <f>DG!P21</f>
        <v>83</v>
      </c>
      <c r="E45" s="70">
        <f>DG!Q21</f>
        <v>0.85</v>
      </c>
      <c r="F45" s="65">
        <f t="shared" si="9"/>
        <v>4.4800795547212209</v>
      </c>
      <c r="H45" s="65">
        <f t="shared" si="10"/>
        <v>7.2289156626506017</v>
      </c>
      <c r="N45" s="68" t="s">
        <v>8</v>
      </c>
      <c r="O45" s="68" t="s">
        <v>9</v>
      </c>
      <c r="P45" s="68" t="s">
        <v>10</v>
      </c>
      <c r="Q45" s="68" t="s">
        <v>11</v>
      </c>
      <c r="R45" s="68" t="s">
        <v>12</v>
      </c>
      <c r="S45" s="68"/>
      <c r="T45" s="68"/>
      <c r="U45" s="68" t="s">
        <v>8</v>
      </c>
      <c r="V45" s="68" t="s">
        <v>9</v>
      </c>
      <c r="W45" s="68" t="s">
        <v>12</v>
      </c>
      <c r="X45" s="68"/>
      <c r="AA45" s="66">
        <v>34</v>
      </c>
      <c r="AB45" s="72">
        <v>2</v>
      </c>
      <c r="AC45" s="72">
        <v>220</v>
      </c>
      <c r="AD45" s="72">
        <v>200</v>
      </c>
      <c r="AE45" s="72" t="s">
        <v>47</v>
      </c>
      <c r="AF45" s="73" t="s">
        <v>84</v>
      </c>
    </row>
    <row r="46" spans="1:32" ht="20.100000000000001" customHeight="1">
      <c r="A46" s="68"/>
      <c r="B46" s="70">
        <f>DG!N22</f>
        <v>0</v>
      </c>
      <c r="C46" s="70" t="str">
        <f>DG!O22</f>
        <v xml:space="preserve"> </v>
      </c>
      <c r="D46" s="70" t="str">
        <f>DG!P22</f>
        <v xml:space="preserve"> </v>
      </c>
      <c r="E46" s="70" t="str">
        <f>DG!Q22</f>
        <v xml:space="preserve"> </v>
      </c>
      <c r="F46" s="65" t="str">
        <f t="shared" si="9"/>
        <v xml:space="preserve"> </v>
      </c>
      <c r="H46" s="65" t="str">
        <f t="shared" si="10"/>
        <v xml:space="preserve"> </v>
      </c>
      <c r="N46" s="65">
        <v>0.06</v>
      </c>
      <c r="O46" s="65">
        <v>0.74</v>
      </c>
      <c r="P46" s="65">
        <v>0.22</v>
      </c>
      <c r="Q46" s="65">
        <v>0.21</v>
      </c>
      <c r="R46" s="65">
        <v>55.728790462319104</v>
      </c>
      <c r="S46" s="65">
        <v>0.20999999999999996</v>
      </c>
      <c r="U46" s="65">
        <v>0.1</v>
      </c>
      <c r="V46" s="65">
        <v>0.95</v>
      </c>
      <c r="W46" s="65">
        <v>35</v>
      </c>
      <c r="AA46" s="66">
        <v>35</v>
      </c>
      <c r="AB46" s="72">
        <v>2</v>
      </c>
      <c r="AC46" s="72">
        <v>250</v>
      </c>
      <c r="AD46" s="72">
        <v>230</v>
      </c>
      <c r="AE46" s="72" t="s">
        <v>47</v>
      </c>
      <c r="AF46" s="73" t="s">
        <v>85</v>
      </c>
    </row>
    <row r="47" spans="1:32" ht="20.100000000000001" customHeight="1">
      <c r="A47" s="68"/>
      <c r="B47" s="70">
        <f>DG!N23</f>
        <v>0</v>
      </c>
      <c r="C47" s="70" t="str">
        <f>DG!O23</f>
        <v xml:space="preserve"> </v>
      </c>
      <c r="D47" s="70" t="str">
        <f>DG!P23</f>
        <v xml:space="preserve"> </v>
      </c>
      <c r="E47" s="70" t="str">
        <f>DG!Q23</f>
        <v xml:space="preserve"> </v>
      </c>
      <c r="F47" s="65" t="str">
        <f t="shared" si="9"/>
        <v xml:space="preserve"> </v>
      </c>
      <c r="H47" s="65" t="str">
        <f t="shared" si="10"/>
        <v xml:space="preserve"> </v>
      </c>
      <c r="N47" s="65">
        <v>0.09</v>
      </c>
      <c r="O47" s="65">
        <v>0.74</v>
      </c>
      <c r="P47" s="65">
        <v>0.31</v>
      </c>
      <c r="Q47" s="65">
        <v>0.28999999999999998</v>
      </c>
      <c r="R47" s="65">
        <v>60.532996536656952</v>
      </c>
      <c r="S47" s="65">
        <v>0.28999999999999992</v>
      </c>
      <c r="U47" s="65">
        <v>0.15</v>
      </c>
      <c r="V47" s="65">
        <v>0.95</v>
      </c>
      <c r="W47" s="65">
        <v>53</v>
      </c>
      <c r="AA47" s="66">
        <v>36</v>
      </c>
      <c r="AB47" s="72">
        <v>2</v>
      </c>
      <c r="AC47" s="72">
        <v>250</v>
      </c>
      <c r="AD47" s="72">
        <v>227.5</v>
      </c>
      <c r="AE47" s="72" t="s">
        <v>46</v>
      </c>
      <c r="AF47" s="73" t="s">
        <v>86</v>
      </c>
    </row>
    <row r="48" spans="1:32" ht="20.100000000000001" customHeight="1">
      <c r="A48" s="68"/>
      <c r="B48" s="70">
        <f>DG!N24</f>
        <v>0</v>
      </c>
      <c r="C48" s="70" t="str">
        <f>DG!O24</f>
        <v xml:space="preserve"> </v>
      </c>
      <c r="D48" s="70" t="str">
        <f>DG!P24</f>
        <v xml:space="preserve"> </v>
      </c>
      <c r="E48" s="70" t="str">
        <f>DG!Q24</f>
        <v xml:space="preserve"> </v>
      </c>
      <c r="F48" s="65" t="str">
        <f t="shared" si="9"/>
        <v xml:space="preserve"> </v>
      </c>
      <c r="H48" s="65" t="str">
        <f t="shared" si="10"/>
        <v xml:space="preserve"> </v>
      </c>
      <c r="N48" s="65">
        <v>0.12</v>
      </c>
      <c r="O48" s="65">
        <v>0.75</v>
      </c>
      <c r="P48" s="65">
        <v>0.44</v>
      </c>
      <c r="Q48" s="65">
        <v>0.42</v>
      </c>
      <c r="R48" s="65">
        <v>54.985739922821516</v>
      </c>
      <c r="S48" s="65">
        <v>0.41999999999999993</v>
      </c>
      <c r="U48" s="65">
        <v>0.2</v>
      </c>
      <c r="V48" s="65">
        <v>0.92</v>
      </c>
      <c r="W48" s="65">
        <v>48</v>
      </c>
      <c r="AA48" s="66">
        <v>37</v>
      </c>
      <c r="AB48" s="72">
        <v>2</v>
      </c>
      <c r="AC48" s="72">
        <v>275</v>
      </c>
      <c r="AD48" s="72">
        <v>250</v>
      </c>
      <c r="AE48" s="72" t="s">
        <v>46</v>
      </c>
      <c r="AF48" s="73" t="s">
        <v>87</v>
      </c>
    </row>
    <row r="49" spans="1:32" ht="20.100000000000001" customHeight="1">
      <c r="A49" s="68"/>
      <c r="B49" s="70">
        <f>DG!N25</f>
        <v>0</v>
      </c>
      <c r="C49" s="70" t="str">
        <f>DG!O25</f>
        <v xml:space="preserve"> </v>
      </c>
      <c r="D49" s="70" t="str">
        <f>DG!P25</f>
        <v xml:space="preserve"> </v>
      </c>
      <c r="E49" s="70" t="str">
        <f>DG!Q25</f>
        <v xml:space="preserve"> </v>
      </c>
      <c r="F49" s="65" t="str">
        <f t="shared" si="9"/>
        <v xml:space="preserve"> </v>
      </c>
      <c r="H49" s="65" t="str">
        <f t="shared" si="10"/>
        <v xml:space="preserve"> </v>
      </c>
      <c r="N49" s="65">
        <v>0.18</v>
      </c>
      <c r="O49" s="65">
        <v>0.75</v>
      </c>
      <c r="P49" s="65">
        <v>0.61</v>
      </c>
      <c r="Q49" s="65">
        <v>0.57999999999999996</v>
      </c>
      <c r="R49" s="65">
        <v>59.725889916168192</v>
      </c>
      <c r="S49" s="65">
        <v>0.57999999999999996</v>
      </c>
      <c r="U49" s="65">
        <v>0.4</v>
      </c>
      <c r="V49" s="65">
        <v>0.95</v>
      </c>
      <c r="W49" s="65">
        <v>63</v>
      </c>
      <c r="AA49" s="66">
        <v>38</v>
      </c>
      <c r="AB49" s="72">
        <v>2</v>
      </c>
      <c r="AC49" s="72">
        <v>275</v>
      </c>
      <c r="AD49" s="72">
        <v>250</v>
      </c>
      <c r="AE49" s="72" t="s">
        <v>48</v>
      </c>
      <c r="AF49" s="73" t="s">
        <v>88</v>
      </c>
    </row>
    <row r="50" spans="1:32" ht="20.100000000000001" customHeight="1">
      <c r="A50" s="68"/>
      <c r="B50" s="70">
        <f>DG!N26</f>
        <v>0</v>
      </c>
      <c r="C50" s="70" t="str">
        <f>DG!O26</f>
        <v xml:space="preserve"> </v>
      </c>
      <c r="D50" s="70" t="str">
        <f>DG!P26</f>
        <v xml:space="preserve"> </v>
      </c>
      <c r="E50" s="70" t="str">
        <f>DG!Q26</f>
        <v xml:space="preserve"> </v>
      </c>
      <c r="F50" s="65" t="str">
        <f t="shared" si="9"/>
        <v xml:space="preserve"> </v>
      </c>
      <c r="H50" s="65" t="str">
        <f t="shared" si="10"/>
        <v xml:space="preserve"> </v>
      </c>
      <c r="N50" s="65">
        <v>0.25</v>
      </c>
      <c r="O50" s="65">
        <v>0.77</v>
      </c>
      <c r="P50" s="65">
        <v>0.78</v>
      </c>
      <c r="Q50" s="65">
        <v>0.74</v>
      </c>
      <c r="R50" s="65">
        <v>62</v>
      </c>
      <c r="S50" s="65">
        <v>0.75585236330857997</v>
      </c>
      <c r="U50" s="65">
        <v>0.55000000000000004</v>
      </c>
      <c r="V50" s="65">
        <v>0.82</v>
      </c>
      <c r="W50" s="65">
        <v>53</v>
      </c>
      <c r="AA50" s="66">
        <v>39</v>
      </c>
      <c r="AB50" s="72">
        <v>2</v>
      </c>
      <c r="AC50" s="72">
        <v>275</v>
      </c>
      <c r="AD50" s="72">
        <v>250</v>
      </c>
      <c r="AE50" s="72" t="s">
        <v>48</v>
      </c>
      <c r="AF50" s="73" t="s">
        <v>89</v>
      </c>
    </row>
    <row r="51" spans="1:32" ht="20.100000000000001" customHeight="1">
      <c r="A51" s="68"/>
      <c r="B51" s="70">
        <f>DG!N27</f>
        <v>0</v>
      </c>
      <c r="C51" s="70" t="str">
        <f>DG!O27</f>
        <v xml:space="preserve"> </v>
      </c>
      <c r="D51" s="70" t="str">
        <f>DG!P27</f>
        <v xml:space="preserve"> </v>
      </c>
      <c r="E51" s="70" t="str">
        <f>DG!Q27</f>
        <v xml:space="preserve"> </v>
      </c>
      <c r="F51" s="65" t="str">
        <f t="shared" si="9"/>
        <v xml:space="preserve"> </v>
      </c>
      <c r="H51" s="65" t="str">
        <f t="shared" si="10"/>
        <v xml:space="preserve"> </v>
      </c>
      <c r="N51" s="65">
        <v>0.37</v>
      </c>
      <c r="O51" s="65">
        <v>0.76</v>
      </c>
      <c r="P51" s="65">
        <v>1.03</v>
      </c>
      <c r="Q51" s="65">
        <v>0.98</v>
      </c>
      <c r="R51" s="65">
        <v>66</v>
      </c>
      <c r="S51" s="65">
        <v>1.0646909868429104</v>
      </c>
      <c r="U51" s="65">
        <v>0.75</v>
      </c>
      <c r="V51" s="65">
        <v>0.97</v>
      </c>
      <c r="W51" s="65">
        <v>63</v>
      </c>
      <c r="AA51" s="66">
        <v>40</v>
      </c>
      <c r="AB51" s="72">
        <v>2</v>
      </c>
      <c r="AC51" s="72">
        <v>275</v>
      </c>
      <c r="AD51" s="72">
        <v>250</v>
      </c>
      <c r="AE51" s="72" t="s">
        <v>47</v>
      </c>
      <c r="AF51" s="73" t="s">
        <v>90</v>
      </c>
    </row>
    <row r="52" spans="1:32" ht="20.100000000000001" customHeight="1">
      <c r="A52" s="68"/>
      <c r="B52" s="70">
        <f>DG!N28</f>
        <v>0</v>
      </c>
      <c r="C52" s="70" t="str">
        <f>DG!O28</f>
        <v xml:space="preserve"> </v>
      </c>
      <c r="D52" s="70" t="str">
        <f>DG!P28</f>
        <v xml:space="preserve"> </v>
      </c>
      <c r="E52" s="70" t="str">
        <f>DG!Q28</f>
        <v xml:space="preserve"> </v>
      </c>
      <c r="F52" s="65" t="str">
        <f t="shared" si="9"/>
        <v xml:space="preserve"> </v>
      </c>
      <c r="H52" s="65" t="str">
        <f t="shared" si="10"/>
        <v xml:space="preserve"> </v>
      </c>
      <c r="N52" s="65">
        <v>0.55000000000000004</v>
      </c>
      <c r="O52" s="65">
        <v>0.8</v>
      </c>
      <c r="P52" s="65">
        <v>1.6</v>
      </c>
      <c r="Q52" s="65">
        <v>1.5</v>
      </c>
      <c r="R52" s="65">
        <v>69</v>
      </c>
      <c r="S52" s="65">
        <v>1.4381460509705351</v>
      </c>
      <c r="U52" s="65">
        <v>1.1000000000000001</v>
      </c>
      <c r="V52" s="65">
        <v>0.97</v>
      </c>
      <c r="W52" s="65">
        <v>63</v>
      </c>
      <c r="AA52" s="66">
        <v>41</v>
      </c>
      <c r="AB52" s="72">
        <v>2</v>
      </c>
      <c r="AC52" s="72">
        <v>330</v>
      </c>
      <c r="AD52" s="72">
        <v>300</v>
      </c>
      <c r="AE52" s="72" t="s">
        <v>48</v>
      </c>
      <c r="AF52" s="73" t="s">
        <v>91</v>
      </c>
    </row>
    <row r="53" spans="1:32" ht="20.100000000000001" customHeight="1">
      <c r="A53" s="68"/>
      <c r="B53" s="70">
        <f>SUM(B34:B52)</f>
        <v>164</v>
      </c>
      <c r="D53" s="65">
        <f>B53/H53*100</f>
        <v>87.853891311545325</v>
      </c>
      <c r="E53" s="65">
        <f>COS(ATAN(F53/H53))</f>
        <v>0.8402490922903586</v>
      </c>
      <c r="F53" s="65">
        <f>SUM(F34:F52)</f>
        <v>120.45775558226104</v>
      </c>
      <c r="H53" s="65">
        <f>SUM(H34:H52)</f>
        <v>186.67357535527617</v>
      </c>
      <c r="N53" s="65">
        <v>0.75</v>
      </c>
      <c r="O53" s="65">
        <v>0.8</v>
      </c>
      <c r="P53" s="65">
        <v>2</v>
      </c>
      <c r="Q53" s="65">
        <v>1.9</v>
      </c>
      <c r="R53" s="65">
        <v>74</v>
      </c>
      <c r="S53" s="65">
        <v>1.8286009370448453</v>
      </c>
      <c r="U53" s="65">
        <v>1.5</v>
      </c>
      <c r="V53" s="65">
        <v>0.98</v>
      </c>
      <c r="W53" s="65">
        <v>74</v>
      </c>
      <c r="AA53" s="66">
        <v>42</v>
      </c>
      <c r="AB53" s="72">
        <v>2</v>
      </c>
      <c r="AC53" s="72">
        <v>350</v>
      </c>
      <c r="AD53" s="72">
        <v>316</v>
      </c>
      <c r="AE53" s="72" t="s">
        <v>48</v>
      </c>
      <c r="AF53" s="73" t="s">
        <v>92</v>
      </c>
    </row>
    <row r="54" spans="1:32" ht="20.100000000000001" customHeight="1">
      <c r="A54" s="68"/>
      <c r="N54" s="65">
        <v>1.1000000000000001</v>
      </c>
      <c r="O54" s="65">
        <v>0.81</v>
      </c>
      <c r="P54" s="65">
        <v>2.6</v>
      </c>
      <c r="Q54" s="65">
        <v>2.5</v>
      </c>
      <c r="R54" s="65">
        <v>77</v>
      </c>
      <c r="S54" s="65">
        <v>2.5456361075380318</v>
      </c>
      <c r="U54" s="65">
        <v>2.2000000000000002</v>
      </c>
      <c r="V54" s="65">
        <v>0.95</v>
      </c>
      <c r="W54" s="65">
        <v>65</v>
      </c>
      <c r="AA54" s="66">
        <v>43</v>
      </c>
      <c r="AB54" s="72">
        <v>2</v>
      </c>
      <c r="AC54" s="72">
        <v>350</v>
      </c>
      <c r="AD54" s="72">
        <v>316</v>
      </c>
      <c r="AE54" s="72" t="s">
        <v>48</v>
      </c>
      <c r="AF54" s="73" t="s">
        <v>93</v>
      </c>
    </row>
    <row r="55" spans="1:32" ht="20.100000000000001" customHeight="1">
      <c r="A55" s="68"/>
      <c r="N55" s="65">
        <v>1.5</v>
      </c>
      <c r="O55" s="65">
        <v>0.82</v>
      </c>
      <c r="P55" s="65">
        <v>3.5</v>
      </c>
      <c r="Q55" s="65">
        <v>3.4</v>
      </c>
      <c r="R55" s="65">
        <v>78</v>
      </c>
      <c r="S55" s="65">
        <v>3.3850273756427409</v>
      </c>
      <c r="U55" s="65">
        <v>3</v>
      </c>
      <c r="V55" s="65">
        <v>0.98</v>
      </c>
      <c r="W55" s="65">
        <v>74</v>
      </c>
      <c r="AA55" s="66">
        <v>44</v>
      </c>
      <c r="AB55" s="72">
        <v>2</v>
      </c>
      <c r="AC55" s="72">
        <v>385</v>
      </c>
      <c r="AD55" s="72">
        <v>350</v>
      </c>
      <c r="AE55" s="72" t="s">
        <v>46</v>
      </c>
      <c r="AF55" s="73" t="s">
        <v>94</v>
      </c>
    </row>
    <row r="56" spans="1:32" ht="20.100000000000001" customHeight="1">
      <c r="A56" s="68"/>
      <c r="N56" s="65">
        <v>2.2000000000000002</v>
      </c>
      <c r="O56" s="65">
        <v>0.82</v>
      </c>
      <c r="P56" s="65">
        <v>5</v>
      </c>
      <c r="Q56" s="65">
        <v>4.8</v>
      </c>
      <c r="R56" s="65">
        <v>81</v>
      </c>
      <c r="S56" s="65">
        <v>4.7808287873275246</v>
      </c>
      <c r="U56" s="65">
        <v>4</v>
      </c>
      <c r="V56" s="65">
        <v>0.96</v>
      </c>
      <c r="W56" s="65">
        <v>80</v>
      </c>
      <c r="AA56" s="66">
        <v>45</v>
      </c>
      <c r="AB56" s="72">
        <v>2</v>
      </c>
      <c r="AC56" s="72">
        <v>385</v>
      </c>
      <c r="AD56" s="72">
        <v>350</v>
      </c>
      <c r="AE56" s="72" t="s">
        <v>48</v>
      </c>
      <c r="AF56" s="73" t="s">
        <v>95</v>
      </c>
    </row>
    <row r="57" spans="1:32" ht="20.100000000000001" customHeight="1">
      <c r="A57" s="68"/>
      <c r="N57" s="65">
        <v>3</v>
      </c>
      <c r="O57" s="65">
        <v>0.83</v>
      </c>
      <c r="P57" s="65">
        <v>6.6</v>
      </c>
      <c r="Q57" s="65">
        <v>6.3</v>
      </c>
      <c r="R57" s="65">
        <v>81</v>
      </c>
      <c r="S57" s="65">
        <v>6.4407660552167085</v>
      </c>
      <c r="U57" s="65">
        <v>5.5</v>
      </c>
      <c r="V57" s="65">
        <v>0.95</v>
      </c>
      <c r="W57" s="65">
        <v>82</v>
      </c>
      <c r="AA57" s="66">
        <v>46</v>
      </c>
      <c r="AB57" s="72">
        <v>2</v>
      </c>
      <c r="AC57" s="72">
        <v>412</v>
      </c>
      <c r="AD57" s="72">
        <v>375</v>
      </c>
      <c r="AE57" s="72" t="s">
        <v>48</v>
      </c>
      <c r="AF57" s="73" t="s">
        <v>96</v>
      </c>
    </row>
    <row r="58" spans="1:32" ht="20.100000000000001" customHeight="1">
      <c r="A58" s="68"/>
      <c r="N58" s="65">
        <v>4</v>
      </c>
      <c r="O58" s="65">
        <v>0.83</v>
      </c>
      <c r="P58" s="65">
        <v>8.5</v>
      </c>
      <c r="Q58" s="65">
        <v>8.1</v>
      </c>
      <c r="R58" s="65">
        <v>82</v>
      </c>
      <c r="S58" s="65">
        <v>8.4829601702854216</v>
      </c>
      <c r="AA58" s="66">
        <v>47</v>
      </c>
      <c r="AB58" s="72">
        <v>2</v>
      </c>
      <c r="AC58" s="72">
        <v>440</v>
      </c>
      <c r="AD58" s="72">
        <v>400</v>
      </c>
      <c r="AE58" s="72" t="s">
        <v>46</v>
      </c>
      <c r="AF58" s="73" t="s">
        <v>97</v>
      </c>
    </row>
    <row r="59" spans="1:32" ht="20.100000000000001" customHeight="1">
      <c r="A59" s="68"/>
      <c r="N59" s="65">
        <v>5.5</v>
      </c>
      <c r="O59" s="65">
        <v>0.85</v>
      </c>
      <c r="P59" s="65">
        <v>11.5</v>
      </c>
      <c r="Q59" s="65">
        <v>11</v>
      </c>
      <c r="R59" s="65">
        <v>83</v>
      </c>
      <c r="S59" s="65">
        <v>11.252397167055072</v>
      </c>
      <c r="AA59" s="66">
        <v>48</v>
      </c>
      <c r="AB59" s="72">
        <v>2</v>
      </c>
      <c r="AC59" s="72">
        <v>440</v>
      </c>
      <c r="AD59" s="72">
        <v>440</v>
      </c>
      <c r="AE59" s="72" t="s">
        <v>48</v>
      </c>
      <c r="AF59" s="73" t="s">
        <v>98</v>
      </c>
    </row>
    <row r="60" spans="1:32" ht="20.100000000000001" customHeight="1">
      <c r="A60" s="68"/>
      <c r="N60" s="65">
        <v>7.5</v>
      </c>
      <c r="O60" s="65">
        <v>0.85</v>
      </c>
      <c r="P60" s="65">
        <v>15.5</v>
      </c>
      <c r="Q60" s="65">
        <v>14.8</v>
      </c>
      <c r="R60" s="65">
        <v>83</v>
      </c>
      <c r="S60" s="65">
        <v>15.344177955075098</v>
      </c>
      <c r="AA60" s="66">
        <v>49</v>
      </c>
      <c r="AB60" s="72">
        <v>2</v>
      </c>
      <c r="AC60" s="72">
        <v>500</v>
      </c>
      <c r="AD60" s="72">
        <v>455</v>
      </c>
      <c r="AE60" s="72" t="s">
        <v>46</v>
      </c>
      <c r="AF60" s="73" t="s">
        <v>99</v>
      </c>
    </row>
    <row r="61" spans="1:32" ht="20.100000000000001" customHeight="1">
      <c r="A61" s="68"/>
      <c r="N61" s="65">
        <v>9</v>
      </c>
      <c r="O61" s="65">
        <v>0.86</v>
      </c>
      <c r="P61" s="65">
        <v>18.5</v>
      </c>
      <c r="Q61" s="65">
        <v>18.100000000000001</v>
      </c>
      <c r="R61" s="65">
        <v>83.453559403614165</v>
      </c>
      <c r="S61" s="65">
        <v>18.100000000000001</v>
      </c>
      <c r="AA61" s="66">
        <v>50</v>
      </c>
      <c r="AB61" s="72">
        <v>2</v>
      </c>
      <c r="AC61" s="72">
        <v>500</v>
      </c>
      <c r="AD61" s="72">
        <v>455</v>
      </c>
      <c r="AE61" s="72" t="s">
        <v>48</v>
      </c>
      <c r="AF61" s="73" t="s">
        <v>100</v>
      </c>
    </row>
    <row r="62" spans="1:32" ht="20.100000000000001" customHeight="1">
      <c r="A62" s="68"/>
      <c r="N62" s="65">
        <v>11</v>
      </c>
      <c r="O62" s="65">
        <v>0.86</v>
      </c>
      <c r="P62" s="65">
        <v>22</v>
      </c>
      <c r="Q62" s="65">
        <v>21</v>
      </c>
      <c r="R62" s="65">
        <v>87</v>
      </c>
      <c r="S62" s="65">
        <v>21.220438923703167</v>
      </c>
      <c r="AA62" s="66">
        <v>51</v>
      </c>
      <c r="AB62" s="72">
        <v>3</v>
      </c>
      <c r="AC62" s="72">
        <v>550</v>
      </c>
      <c r="AD62" s="72">
        <v>500</v>
      </c>
      <c r="AE62" s="72" t="s">
        <v>46</v>
      </c>
      <c r="AF62" s="73" t="s">
        <v>101</v>
      </c>
    </row>
    <row r="63" spans="1:32" ht="20.100000000000001" customHeight="1">
      <c r="A63" s="68"/>
      <c r="N63" s="65">
        <v>15</v>
      </c>
      <c r="O63" s="65">
        <v>0.86</v>
      </c>
      <c r="P63" s="65">
        <v>30</v>
      </c>
      <c r="Q63" s="65">
        <v>28.5</v>
      </c>
      <c r="R63" s="65">
        <v>87</v>
      </c>
      <c r="S63" s="65">
        <v>28.936962168686136</v>
      </c>
      <c r="AA63" s="66">
        <v>52</v>
      </c>
      <c r="AB63" s="72">
        <v>3</v>
      </c>
      <c r="AC63" s="72">
        <v>550</v>
      </c>
      <c r="AD63" s="72">
        <v>500</v>
      </c>
      <c r="AE63" s="72" t="s">
        <v>48</v>
      </c>
      <c r="AF63" s="73" t="s">
        <v>102</v>
      </c>
    </row>
    <row r="64" spans="1:32" ht="20.100000000000001" customHeight="1">
      <c r="A64" s="68"/>
      <c r="N64" s="65">
        <v>18.5</v>
      </c>
      <c r="O64" s="65">
        <v>0.83</v>
      </c>
      <c r="P64" s="65">
        <v>37</v>
      </c>
      <c r="Q64" s="65">
        <v>35</v>
      </c>
      <c r="R64" s="65">
        <v>88</v>
      </c>
      <c r="S64" s="65">
        <v>36.558666415690297</v>
      </c>
      <c r="AA64" s="66">
        <v>53</v>
      </c>
      <c r="AB64" s="72">
        <v>3</v>
      </c>
      <c r="AC64" s="72">
        <v>550</v>
      </c>
      <c r="AD64" s="72">
        <v>500</v>
      </c>
      <c r="AE64" s="72" t="s">
        <v>48</v>
      </c>
      <c r="AF64" s="73" t="s">
        <v>103</v>
      </c>
    </row>
    <row r="65" spans="1:32" ht="20.100000000000001" customHeight="1">
      <c r="A65" s="68"/>
      <c r="N65" s="65">
        <v>22</v>
      </c>
      <c r="O65" s="65">
        <v>0.83</v>
      </c>
      <c r="P65" s="65">
        <v>44</v>
      </c>
      <c r="Q65" s="65">
        <v>42</v>
      </c>
      <c r="R65" s="65">
        <v>89</v>
      </c>
      <c r="S65" s="65">
        <v>42.986685806727252</v>
      </c>
      <c r="AA65" s="66">
        <v>54</v>
      </c>
      <c r="AB65" s="72">
        <v>3</v>
      </c>
      <c r="AC65" s="72">
        <v>660</v>
      </c>
      <c r="AD65" s="72">
        <v>600</v>
      </c>
      <c r="AE65" s="72" t="s">
        <v>46</v>
      </c>
      <c r="AF65" s="73" t="s">
        <v>104</v>
      </c>
    </row>
    <row r="66" spans="1:32" ht="20.100000000000001" customHeight="1">
      <c r="A66" s="68"/>
      <c r="N66" s="65">
        <v>30</v>
      </c>
      <c r="O66" s="65">
        <v>0.83</v>
      </c>
      <c r="P66" s="65">
        <v>60</v>
      </c>
      <c r="Q66" s="65">
        <v>57</v>
      </c>
      <c r="R66" s="65">
        <v>90</v>
      </c>
      <c r="S66" s="65">
        <v>57.966894496950381</v>
      </c>
      <c r="AA66" s="66">
        <v>55</v>
      </c>
      <c r="AB66" s="72">
        <v>3</v>
      </c>
      <c r="AC66" s="72">
        <v>700</v>
      </c>
      <c r="AD66" s="72">
        <v>638</v>
      </c>
      <c r="AE66" s="72" t="s">
        <v>48</v>
      </c>
      <c r="AF66" s="73" t="s">
        <v>105</v>
      </c>
    </row>
    <row r="67" spans="1:32" ht="20.100000000000001" customHeight="1">
      <c r="A67" s="68"/>
      <c r="N67" s="65">
        <v>37</v>
      </c>
      <c r="O67" s="65">
        <v>0.84</v>
      </c>
      <c r="P67" s="65">
        <v>72</v>
      </c>
      <c r="Q67" s="65">
        <v>69</v>
      </c>
      <c r="R67" s="65">
        <v>90</v>
      </c>
      <c r="S67" s="65">
        <v>70.641401984180405</v>
      </c>
      <c r="AA67" s="66">
        <v>56</v>
      </c>
      <c r="AB67" s="72">
        <v>3</v>
      </c>
      <c r="AC67" s="72">
        <v>715</v>
      </c>
      <c r="AD67" s="72">
        <v>650</v>
      </c>
      <c r="AE67" s="72" t="s">
        <v>46</v>
      </c>
      <c r="AF67" s="73" t="s">
        <v>106</v>
      </c>
    </row>
    <row r="68" spans="1:32" ht="20.100000000000001" customHeight="1">
      <c r="A68" s="68"/>
      <c r="N68" s="65">
        <v>45</v>
      </c>
      <c r="O68" s="65">
        <v>0.84</v>
      </c>
      <c r="P68" s="65">
        <v>85</v>
      </c>
      <c r="Q68" s="65">
        <v>81</v>
      </c>
      <c r="R68" s="65">
        <v>91</v>
      </c>
      <c r="S68" s="65">
        <v>84.971095347766749</v>
      </c>
      <c r="AA68" s="66">
        <v>57</v>
      </c>
      <c r="AB68" s="72">
        <v>3</v>
      </c>
      <c r="AC68" s="72">
        <v>825</v>
      </c>
      <c r="AD68" s="72">
        <v>750</v>
      </c>
      <c r="AE68" s="72" t="s">
        <v>49</v>
      </c>
      <c r="AF68" s="73" t="s">
        <v>107</v>
      </c>
    </row>
    <row r="69" spans="1:32" ht="20.100000000000001" customHeight="1">
      <c r="A69" s="68"/>
      <c r="N69" s="65">
        <v>55</v>
      </c>
      <c r="O69" s="65">
        <v>0.86</v>
      </c>
      <c r="P69" s="65">
        <v>105</v>
      </c>
      <c r="Q69" s="65">
        <v>100</v>
      </c>
      <c r="R69" s="65">
        <v>91</v>
      </c>
      <c r="S69" s="65">
        <v>101.43836188803161</v>
      </c>
      <c r="AA69" s="66">
        <v>58</v>
      </c>
      <c r="AB69" s="72">
        <v>3</v>
      </c>
      <c r="AC69" s="72">
        <v>825</v>
      </c>
      <c r="AD69" s="72">
        <v>750</v>
      </c>
      <c r="AE69" s="72" t="s">
        <v>48</v>
      </c>
      <c r="AF69" s="73" t="s">
        <v>108</v>
      </c>
    </row>
    <row r="70" spans="1:32" ht="20.100000000000001" customHeight="1">
      <c r="A70" s="68"/>
      <c r="N70" s="65">
        <v>75</v>
      </c>
      <c r="O70" s="65">
        <v>0.86</v>
      </c>
      <c r="P70" s="65">
        <v>138</v>
      </c>
      <c r="Q70" s="65">
        <v>131</v>
      </c>
      <c r="R70" s="65">
        <v>91</v>
      </c>
      <c r="S70" s="65">
        <v>138.32503893822494</v>
      </c>
      <c r="AA70" s="66">
        <v>59</v>
      </c>
      <c r="AB70" s="72">
        <v>3</v>
      </c>
      <c r="AC70" s="72">
        <v>880</v>
      </c>
      <c r="AD70" s="72">
        <v>800</v>
      </c>
      <c r="AE70" s="72" t="s">
        <v>48</v>
      </c>
      <c r="AF70" s="73" t="s">
        <v>109</v>
      </c>
    </row>
    <row r="71" spans="1:32" ht="20.100000000000001" customHeight="1">
      <c r="A71" s="68"/>
      <c r="N71" s="65">
        <v>90</v>
      </c>
      <c r="O71" s="65">
        <v>0.86</v>
      </c>
      <c r="P71" s="65">
        <v>170</v>
      </c>
      <c r="Q71" s="65">
        <v>162</v>
      </c>
      <c r="R71" s="65">
        <v>92</v>
      </c>
      <c r="S71" s="65">
        <v>164.18580708754524</v>
      </c>
      <c r="AA71" s="66">
        <v>60</v>
      </c>
      <c r="AB71" s="72">
        <v>3</v>
      </c>
      <c r="AC71" s="72">
        <v>888</v>
      </c>
      <c r="AD71" s="72">
        <v>800</v>
      </c>
      <c r="AE71" s="72" t="s">
        <v>48</v>
      </c>
      <c r="AF71" s="73" t="s">
        <v>110</v>
      </c>
    </row>
    <row r="72" spans="1:32" ht="20.100000000000001" customHeight="1">
      <c r="A72" s="68"/>
      <c r="N72" s="65">
        <v>110</v>
      </c>
      <c r="O72" s="65">
        <v>0.86</v>
      </c>
      <c r="P72" s="65">
        <v>205</v>
      </c>
      <c r="Q72" s="65">
        <v>195</v>
      </c>
      <c r="R72" s="65">
        <v>92</v>
      </c>
      <c r="S72" s="65">
        <v>200.67154199588865</v>
      </c>
      <c r="AA72" s="66">
        <v>61</v>
      </c>
      <c r="AB72" s="72">
        <v>3</v>
      </c>
      <c r="AC72" s="72">
        <v>900</v>
      </c>
      <c r="AD72" s="72">
        <v>810</v>
      </c>
      <c r="AE72" s="72" t="s">
        <v>46</v>
      </c>
      <c r="AF72" s="73" t="s">
        <v>111</v>
      </c>
    </row>
    <row r="73" spans="1:32" ht="20.100000000000001" customHeight="1">
      <c r="A73" s="68"/>
      <c r="N73" s="65">
        <v>132</v>
      </c>
      <c r="O73" s="65">
        <v>0.87</v>
      </c>
      <c r="P73" s="65">
        <v>245</v>
      </c>
      <c r="Q73" s="65">
        <v>233</v>
      </c>
      <c r="R73" s="65">
        <v>92</v>
      </c>
      <c r="S73" s="65">
        <v>238.03796705719205</v>
      </c>
      <c r="AA73" s="66">
        <v>62</v>
      </c>
      <c r="AB73" s="72">
        <v>3</v>
      </c>
      <c r="AC73" s="72">
        <v>1000</v>
      </c>
      <c r="AD73" s="72">
        <v>920</v>
      </c>
      <c r="AE73" s="72" t="s">
        <v>48</v>
      </c>
      <c r="AF73" s="73" t="s">
        <v>112</v>
      </c>
    </row>
    <row r="74" spans="1:32" ht="20.100000000000001" customHeight="1">
      <c r="A74" s="68"/>
      <c r="N74" s="65">
        <v>160</v>
      </c>
      <c r="O74" s="65">
        <v>0.87</v>
      </c>
      <c r="P74" s="65">
        <v>300</v>
      </c>
      <c r="Q74" s="65">
        <v>285</v>
      </c>
      <c r="R74" s="65">
        <v>93</v>
      </c>
      <c r="S74" s="65">
        <v>285.42838669614423</v>
      </c>
      <c r="AA74" s="66">
        <v>63</v>
      </c>
      <c r="AB74" s="72">
        <v>3</v>
      </c>
      <c r="AC74" s="72">
        <v>1100</v>
      </c>
      <c r="AD74" s="72">
        <v>1030</v>
      </c>
      <c r="AE74" s="72" t="s">
        <v>49</v>
      </c>
      <c r="AF74" s="73" t="s">
        <v>113</v>
      </c>
    </row>
    <row r="75" spans="1:32" ht="20.100000000000001" customHeight="1">
      <c r="A75" s="68"/>
      <c r="N75" s="65">
        <v>200</v>
      </c>
      <c r="O75" s="65">
        <v>0.88</v>
      </c>
      <c r="P75" s="65">
        <v>370</v>
      </c>
      <c r="Q75" s="65">
        <v>352</v>
      </c>
      <c r="R75" s="65">
        <v>93</v>
      </c>
      <c r="S75" s="65">
        <v>352.73110287733732</v>
      </c>
      <c r="AA75" s="66">
        <v>64</v>
      </c>
      <c r="AB75" s="72">
        <v>3</v>
      </c>
      <c r="AC75" s="72">
        <v>1100</v>
      </c>
      <c r="AD75" s="72">
        <v>1000</v>
      </c>
      <c r="AE75" s="72" t="s">
        <v>48</v>
      </c>
      <c r="AF75" s="73" t="s">
        <v>114</v>
      </c>
    </row>
    <row r="76" spans="1:32" ht="20.100000000000001" customHeight="1">
      <c r="A76" s="68"/>
      <c r="N76" s="65">
        <v>220</v>
      </c>
      <c r="O76" s="65">
        <v>0.88</v>
      </c>
      <c r="P76" s="65">
        <v>408</v>
      </c>
      <c r="Q76" s="65">
        <v>388</v>
      </c>
      <c r="R76" s="65">
        <v>93.001009856576317</v>
      </c>
      <c r="S76" s="65">
        <v>388</v>
      </c>
      <c r="AA76" s="66">
        <v>65</v>
      </c>
      <c r="AB76" s="72">
        <v>3</v>
      </c>
      <c r="AC76" s="72">
        <v>1100</v>
      </c>
      <c r="AD76" s="72">
        <v>1000</v>
      </c>
      <c r="AE76" s="72" t="s">
        <v>48</v>
      </c>
      <c r="AF76" s="73" t="s">
        <v>115</v>
      </c>
    </row>
    <row r="77" spans="1:32" ht="20.100000000000001" customHeight="1">
      <c r="A77" s="68"/>
      <c r="N77" s="65">
        <v>250</v>
      </c>
      <c r="O77" s="65">
        <v>0.88</v>
      </c>
      <c r="P77" s="65">
        <v>460</v>
      </c>
      <c r="Q77" s="65">
        <v>437</v>
      </c>
      <c r="R77" s="65">
        <v>93</v>
      </c>
      <c r="S77" s="65">
        <v>440.91387859667168</v>
      </c>
      <c r="AA77" s="66">
        <v>66</v>
      </c>
      <c r="AB77" s="72">
        <v>3</v>
      </c>
      <c r="AC77" s="72">
        <v>1100</v>
      </c>
      <c r="AD77" s="72">
        <v>1000</v>
      </c>
      <c r="AE77" s="72" t="s">
        <v>46</v>
      </c>
      <c r="AF77" s="73" t="s">
        <v>116</v>
      </c>
    </row>
    <row r="78" spans="1:32" ht="20.100000000000001" customHeight="1">
      <c r="A78" s="68"/>
      <c r="N78" s="65">
        <v>280</v>
      </c>
      <c r="O78" s="65">
        <v>0.89</v>
      </c>
      <c r="P78" s="65">
        <v>528</v>
      </c>
      <c r="Q78" s="65">
        <v>502</v>
      </c>
      <c r="R78" s="65">
        <v>93</v>
      </c>
      <c r="S78" s="65">
        <v>488.27496488188723</v>
      </c>
      <c r="AA78" s="66">
        <v>67</v>
      </c>
      <c r="AB78" s="72">
        <v>3</v>
      </c>
      <c r="AC78" s="72">
        <v>1400</v>
      </c>
      <c r="AD78" s="72">
        <v>1250</v>
      </c>
      <c r="AE78" s="72" t="s">
        <v>46</v>
      </c>
      <c r="AF78" s="73" t="s">
        <v>117</v>
      </c>
    </row>
    <row r="79" spans="1:32" ht="20.100000000000001" customHeight="1">
      <c r="A79" s="68"/>
      <c r="N79" s="65">
        <v>315</v>
      </c>
      <c r="O79" s="65">
        <v>0.89</v>
      </c>
      <c r="P79" s="65">
        <v>584</v>
      </c>
      <c r="Q79" s="65">
        <v>555</v>
      </c>
      <c r="R79" s="65">
        <v>93</v>
      </c>
      <c r="S79" s="65">
        <v>549.30933549212318</v>
      </c>
      <c r="AA79" s="66">
        <v>68</v>
      </c>
      <c r="AB79" s="72">
        <v>3</v>
      </c>
      <c r="AC79" s="72">
        <v>1410</v>
      </c>
      <c r="AD79" s="72">
        <v>1280</v>
      </c>
      <c r="AE79" s="72" t="s">
        <v>48</v>
      </c>
      <c r="AF79" s="73" t="s">
        <v>118</v>
      </c>
    </row>
    <row r="80" spans="1:32" ht="20.100000000000001" customHeight="1">
      <c r="A80" s="68"/>
      <c r="N80" s="65">
        <v>355</v>
      </c>
      <c r="O80" s="65">
        <v>0.89</v>
      </c>
      <c r="P80" s="65">
        <v>635</v>
      </c>
      <c r="Q80" s="65">
        <v>605</v>
      </c>
      <c r="R80" s="65">
        <v>95.161735333975841</v>
      </c>
      <c r="S80" s="65">
        <v>604.99999999999989</v>
      </c>
      <c r="AA80" s="66">
        <v>69</v>
      </c>
      <c r="AB80" s="72">
        <v>3</v>
      </c>
      <c r="AC80" s="72">
        <v>1425</v>
      </c>
      <c r="AD80" s="72">
        <v>1290</v>
      </c>
      <c r="AE80" s="72" t="s">
        <v>49</v>
      </c>
      <c r="AF80" s="73" t="s">
        <v>119</v>
      </c>
    </row>
    <row r="81" spans="14:32" ht="20.100000000000001" customHeight="1">
      <c r="N81" s="65">
        <v>400</v>
      </c>
      <c r="O81" s="65">
        <v>0.9</v>
      </c>
      <c r="P81" s="65">
        <v>710</v>
      </c>
      <c r="Q81" s="65">
        <v>675</v>
      </c>
      <c r="R81" s="65">
        <v>96</v>
      </c>
      <c r="S81" s="65">
        <v>668.22947822873346</v>
      </c>
      <c r="AA81" s="66">
        <v>70</v>
      </c>
      <c r="AB81" s="72">
        <v>4</v>
      </c>
      <c r="AC81" s="72">
        <v>1650</v>
      </c>
      <c r="AD81" s="72">
        <v>1500</v>
      </c>
      <c r="AE81" s="72" t="s">
        <v>49</v>
      </c>
      <c r="AF81" s="73" t="s">
        <v>120</v>
      </c>
    </row>
    <row r="82" spans="14:32" ht="20.100000000000001" customHeight="1">
      <c r="N82" s="65">
        <v>450</v>
      </c>
      <c r="O82" s="65">
        <v>0.9</v>
      </c>
      <c r="P82" s="65">
        <v>805</v>
      </c>
      <c r="Q82" s="65">
        <v>765</v>
      </c>
      <c r="R82" s="65">
        <v>96</v>
      </c>
      <c r="S82" s="65">
        <v>751.75816300732515</v>
      </c>
      <c r="AA82" s="66">
        <v>71</v>
      </c>
      <c r="AB82" s="72">
        <v>4</v>
      </c>
      <c r="AC82" s="72">
        <v>1650</v>
      </c>
      <c r="AD82" s="72">
        <v>1500</v>
      </c>
      <c r="AE82" s="72" t="s">
        <v>46</v>
      </c>
      <c r="AF82" s="73" t="s">
        <v>121</v>
      </c>
    </row>
    <row r="83" spans="14:32" ht="20.100000000000001" customHeight="1">
      <c r="N83" s="65">
        <v>500</v>
      </c>
      <c r="O83" s="65">
        <v>0.91</v>
      </c>
      <c r="P83" s="65">
        <v>900</v>
      </c>
      <c r="Q83" s="65">
        <v>855</v>
      </c>
      <c r="R83" s="65">
        <v>96</v>
      </c>
      <c r="S83" s="65">
        <v>826.10787143662105</v>
      </c>
      <c r="AA83" s="66">
        <v>72</v>
      </c>
      <c r="AB83" s="72">
        <v>4</v>
      </c>
      <c r="AC83" s="72">
        <v>1675</v>
      </c>
      <c r="AD83" s="72">
        <v>1500</v>
      </c>
      <c r="AE83" s="72" t="s">
        <v>48</v>
      </c>
      <c r="AF83" s="73" t="s">
        <v>122</v>
      </c>
    </row>
    <row r="84" spans="14:32" ht="20.100000000000001" customHeight="1">
      <c r="N84" s="65">
        <v>560</v>
      </c>
      <c r="O84" s="65">
        <v>0.91</v>
      </c>
      <c r="P84" s="65">
        <v>1000</v>
      </c>
      <c r="Q84" s="65">
        <v>950</v>
      </c>
      <c r="R84" s="65">
        <v>96</v>
      </c>
      <c r="S84" s="65">
        <v>925.24081600901559</v>
      </c>
      <c r="AA84" s="66">
        <v>73</v>
      </c>
      <c r="AB84" s="72">
        <v>4</v>
      </c>
      <c r="AC84" s="72">
        <v>1875</v>
      </c>
      <c r="AD84" s="72">
        <v>1705</v>
      </c>
      <c r="AE84" s="72" t="s">
        <v>46</v>
      </c>
      <c r="AF84" s="73" t="s">
        <v>123</v>
      </c>
    </row>
    <row r="85" spans="14:32" ht="20.100000000000001" customHeight="1">
      <c r="N85" s="65">
        <v>630</v>
      </c>
      <c r="O85" s="65">
        <v>0.91</v>
      </c>
      <c r="P85" s="65">
        <v>1100</v>
      </c>
      <c r="Q85" s="65">
        <v>1045</v>
      </c>
      <c r="R85" s="65">
        <v>96</v>
      </c>
      <c r="S85" s="65">
        <v>1040.8959180101424</v>
      </c>
      <c r="AA85" s="66">
        <v>74</v>
      </c>
      <c r="AB85" s="72">
        <v>4</v>
      </c>
      <c r="AC85" s="72">
        <v>1915</v>
      </c>
      <c r="AD85" s="72">
        <v>1750</v>
      </c>
      <c r="AE85" s="72" t="s">
        <v>49</v>
      </c>
      <c r="AF85" s="73" t="s">
        <v>124</v>
      </c>
    </row>
    <row r="86" spans="14:32" ht="20.100000000000001" customHeight="1">
      <c r="N86" s="65">
        <v>710</v>
      </c>
      <c r="O86" s="65">
        <v>0.92</v>
      </c>
      <c r="P86" s="65">
        <v>1260</v>
      </c>
      <c r="Q86" s="65">
        <v>1200</v>
      </c>
      <c r="R86" s="65">
        <v>96</v>
      </c>
      <c r="S86" s="65">
        <v>1160.3223820330454</v>
      </c>
      <c r="AA86" s="66">
        <v>75</v>
      </c>
      <c r="AB86" s="72">
        <v>4</v>
      </c>
      <c r="AC86" s="72">
        <v>2100</v>
      </c>
      <c r="AD86" s="72">
        <v>1875</v>
      </c>
      <c r="AE86" s="72" t="s">
        <v>49</v>
      </c>
      <c r="AF86" s="73" t="s">
        <v>125</v>
      </c>
    </row>
    <row r="87" spans="14:32" ht="20.100000000000001" customHeight="1">
      <c r="N87" s="65">
        <v>800</v>
      </c>
      <c r="O87" s="65">
        <v>0.92</v>
      </c>
      <c r="P87" s="65">
        <v>1450</v>
      </c>
      <c r="Q87" s="65">
        <v>1378</v>
      </c>
      <c r="R87" s="65">
        <v>96</v>
      </c>
      <c r="S87" s="65">
        <v>1307.4055008823048</v>
      </c>
      <c r="AA87" s="66">
        <v>76</v>
      </c>
      <c r="AB87" s="72">
        <v>4</v>
      </c>
      <c r="AC87" s="72">
        <v>2250</v>
      </c>
      <c r="AD87" s="72">
        <v>2000</v>
      </c>
      <c r="AE87" s="72" t="s">
        <v>49</v>
      </c>
      <c r="AF87" s="73" t="s">
        <v>126</v>
      </c>
    </row>
    <row r="88" spans="14:32" ht="20.100000000000001" customHeight="1">
      <c r="N88" s="65">
        <v>900</v>
      </c>
      <c r="O88" s="65">
        <v>0.92</v>
      </c>
      <c r="P88" s="65">
        <v>1610</v>
      </c>
      <c r="Q88" s="65">
        <v>1530</v>
      </c>
      <c r="R88" s="65">
        <v>96</v>
      </c>
      <c r="S88" s="65">
        <v>1470.8311884925929</v>
      </c>
      <c r="AA88" s="66">
        <v>77</v>
      </c>
      <c r="AB88" s="72">
        <v>4</v>
      </c>
      <c r="AC88" s="72">
        <v>2250</v>
      </c>
      <c r="AD88" s="72">
        <v>2000</v>
      </c>
      <c r="AE88" s="72" t="s">
        <v>48</v>
      </c>
      <c r="AF88" s="73" t="s">
        <v>127</v>
      </c>
    </row>
    <row r="89" spans="14:32" ht="20.100000000000001" customHeight="1">
      <c r="AA89" s="66">
        <v>78</v>
      </c>
      <c r="AB89" s="72">
        <v>4</v>
      </c>
      <c r="AC89" s="72">
        <v>2250</v>
      </c>
      <c r="AD89" s="72">
        <v>2000</v>
      </c>
      <c r="AE89" s="72" t="s">
        <v>46</v>
      </c>
      <c r="AF89" s="73" t="s">
        <v>128</v>
      </c>
    </row>
    <row r="90" spans="14:32" ht="20.100000000000001" customHeight="1">
      <c r="AA90" s="66">
        <v>79</v>
      </c>
      <c r="AB90" s="72">
        <v>4</v>
      </c>
      <c r="AC90" s="72">
        <v>2500</v>
      </c>
      <c r="AD90" s="72">
        <v>2250</v>
      </c>
      <c r="AE90" s="72" t="s">
        <v>46</v>
      </c>
      <c r="AF90" s="73" t="s">
        <v>129</v>
      </c>
    </row>
    <row r="91" spans="14:32" ht="20.100000000000001" customHeight="1">
      <c r="AA91" s="66">
        <v>80</v>
      </c>
      <c r="AB91" s="72">
        <v>4</v>
      </c>
      <c r="AC91" s="72">
        <v>2500</v>
      </c>
      <c r="AD91" s="72">
        <v>2250</v>
      </c>
      <c r="AE91" s="72" t="s">
        <v>49</v>
      </c>
      <c r="AF91" s="73" t="s">
        <v>50</v>
      </c>
    </row>
  </sheetData>
  <sheetProtection sheet="1" objects="1" scenarios="1"/>
  <protectedRanges>
    <protectedRange sqref="A1" name="Range1"/>
  </protectedRanges>
  <hyperlinks>
    <hyperlink ref="AF77" r:id="rId1"/>
    <hyperlink ref="AF59" r:id="rId2"/>
    <hyperlink ref="AF66" r:id="rId3"/>
    <hyperlink ref="AF48" r:id="rId4"/>
    <hyperlink ref="AF42" r:id="rId5"/>
    <hyperlink ref="AF39" r:id="rId6"/>
    <hyperlink ref="AF52" r:id="rId7"/>
    <hyperlink ref="AF55" r:id="rId8"/>
    <hyperlink ref="AF12" r:id="rId9"/>
    <hyperlink ref="AF13" r:id="rId10"/>
    <hyperlink ref="AF14" r:id="rId11"/>
    <hyperlink ref="AF15" r:id="rId12"/>
    <hyperlink ref="AF16" r:id="rId13"/>
    <hyperlink ref="AF17" r:id="rId14"/>
    <hyperlink ref="AF18" r:id="rId15"/>
    <hyperlink ref="AF19" r:id="rId16"/>
    <hyperlink ref="AF20" r:id="rId17"/>
    <hyperlink ref="AF21" r:id="rId18"/>
    <hyperlink ref="AF22" r:id="rId19"/>
    <hyperlink ref="AF23" r:id="rId20"/>
    <hyperlink ref="AF24" r:id="rId21"/>
    <hyperlink ref="AF64" r:id="rId22"/>
    <hyperlink ref="AF90" r:id="rId23"/>
    <hyperlink ref="AF76" r:id="rId24"/>
    <hyperlink ref="AF80" r:id="rId25"/>
  </hyperlinks>
  <pageMargins left="0.7" right="0.7" top="0.75" bottom="0.75" header="0.3" footer="0.3"/>
  <pageSetup paperSize="9" orientation="portrait" r:id="rId26"/>
  <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DG</vt:lpstr>
      <vt:lpstr>CAL</vt:lpstr>
    </vt:vector>
  </TitlesOfParts>
  <Company>NICSA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Pejman Tarakameh</dc:creator>
  <cp:lastModifiedBy>Simin Ansari</cp:lastModifiedBy>
  <dcterms:created xsi:type="dcterms:W3CDTF">2021-08-11T12:00:14Z</dcterms:created>
  <dcterms:modified xsi:type="dcterms:W3CDTF">2022-09-19T12:07:06Z</dcterms:modified>
</cp:coreProperties>
</file>