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"/>
    </mc:Choice>
  </mc:AlternateContent>
  <bookViews>
    <workbookView xWindow="0" yWindow="0" windowWidth="55800" windowHeight="12645"/>
  </bookViews>
  <sheets>
    <sheet name="Signal Converter" sheetId="4" r:id="rId1"/>
    <sheet name="NICSACO.COM" sheetId="3" state="hidden" r:id="rId2"/>
  </sheets>
  <definedNames>
    <definedName name="_xlnm.Print_Area" localSheetId="0">'Signal Converter'!$C$2:$AE$36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5" i="3" l="1"/>
  <c r="U13" i="3"/>
  <c r="U11" i="3"/>
  <c r="U9" i="3"/>
  <c r="U7" i="3"/>
  <c r="C17" i="3"/>
  <c r="C15" i="3"/>
  <c r="C13" i="3"/>
  <c r="C11" i="3"/>
  <c r="C9" i="3"/>
  <c r="C7" i="3"/>
  <c r="U5" i="3" l="1"/>
  <c r="U19" i="3"/>
  <c r="U17" i="3"/>
  <c r="C19" i="3"/>
  <c r="C5" i="3"/>
  <c r="G4" i="3"/>
  <c r="G7" i="3" s="1"/>
  <c r="L19" i="4" s="1"/>
  <c r="I4" i="3"/>
  <c r="I9" i="3" s="1"/>
  <c r="K4" i="3"/>
  <c r="K11" i="3" s="1"/>
  <c r="P23" i="4" s="1"/>
  <c r="M4" i="3"/>
  <c r="M13" i="3" s="1"/>
  <c r="R25" i="4" s="1"/>
  <c r="O4" i="3"/>
  <c r="O15" i="3" s="1"/>
  <c r="T27" i="4" s="1"/>
  <c r="Q4" i="3"/>
  <c r="Q17" i="3" s="1"/>
  <c r="V29" i="4" s="1"/>
  <c r="S4" i="3"/>
  <c r="S19" i="3" s="1"/>
  <c r="X31" i="4" s="1"/>
  <c r="E4" i="3"/>
  <c r="E5" i="3" s="1"/>
  <c r="N21" i="4" l="1"/>
  <c r="H11" i="3"/>
  <c r="I11" i="3" s="1"/>
  <c r="J17" i="4"/>
  <c r="D9" i="3"/>
  <c r="E9" i="3" s="1"/>
  <c r="N13" i="3"/>
  <c r="O13" i="3" s="1"/>
  <c r="T25" i="4" s="1"/>
  <c r="N5" i="3"/>
  <c r="O5" i="3" s="1"/>
  <c r="T17" i="4" s="1"/>
  <c r="N9" i="3"/>
  <c r="O9" i="3" s="1"/>
  <c r="L7" i="3"/>
  <c r="M7" i="3" s="1"/>
  <c r="L15" i="3"/>
  <c r="M15" i="3" s="1"/>
  <c r="L11" i="3"/>
  <c r="M11" i="3" s="1"/>
  <c r="J7" i="3"/>
  <c r="K7" i="3" s="1"/>
  <c r="P19" i="4" s="1"/>
  <c r="J13" i="3"/>
  <c r="K13" i="3" s="1"/>
  <c r="F13" i="3"/>
  <c r="G13" i="3" s="1"/>
  <c r="L25" i="4" s="1"/>
  <c r="F9" i="3"/>
  <c r="G9" i="3" s="1"/>
  <c r="F11" i="3"/>
  <c r="G11" i="3" s="1"/>
  <c r="F15" i="3"/>
  <c r="G15" i="3" s="1"/>
  <c r="H7" i="3"/>
  <c r="I7" i="3" s="1"/>
  <c r="H15" i="3"/>
  <c r="I15" i="3" s="1"/>
  <c r="D13" i="3"/>
  <c r="E13" i="3" s="1"/>
  <c r="P15" i="3"/>
  <c r="Q15" i="3" s="1"/>
  <c r="P11" i="3"/>
  <c r="Q11" i="3" s="1"/>
  <c r="J17" i="3"/>
  <c r="K17" i="3" s="1"/>
  <c r="R13" i="3"/>
  <c r="S13" i="3" s="1"/>
  <c r="R9" i="3"/>
  <c r="S9" i="3" s="1"/>
  <c r="D11" i="3"/>
  <c r="E11" i="3" s="1"/>
  <c r="J5" i="3"/>
  <c r="K5" i="3" s="1"/>
  <c r="P17" i="4" s="1"/>
  <c r="D19" i="3"/>
  <c r="E19" i="3" s="1"/>
  <c r="L17" i="3"/>
  <c r="M17" i="3" s="1"/>
  <c r="R5" i="3"/>
  <c r="S5" i="3" s="1"/>
  <c r="X17" i="4" s="1"/>
  <c r="P7" i="3"/>
  <c r="Q7" i="3" s="1"/>
  <c r="N7" i="3"/>
  <c r="O7" i="3" s="1"/>
  <c r="N11" i="3"/>
  <c r="O11" i="3" s="1"/>
  <c r="L5" i="3"/>
  <c r="M5" i="3" s="1"/>
  <c r="R17" i="4" s="1"/>
  <c r="L9" i="3"/>
  <c r="M9" i="3" s="1"/>
  <c r="J9" i="3"/>
  <c r="K9" i="3" s="1"/>
  <c r="J15" i="3"/>
  <c r="K15" i="3" s="1"/>
  <c r="H5" i="3"/>
  <c r="I5" i="3" s="1"/>
  <c r="N17" i="4" s="1"/>
  <c r="H13" i="3"/>
  <c r="I13" i="3" s="1"/>
  <c r="F5" i="3"/>
  <c r="G5" i="3" s="1"/>
  <c r="D7" i="3"/>
  <c r="E7" i="3" s="1"/>
  <c r="D15" i="3"/>
  <c r="E15" i="3" s="1"/>
  <c r="F19" i="3"/>
  <c r="G19" i="3" s="1"/>
  <c r="H19" i="3"/>
  <c r="I19" i="3" s="1"/>
  <c r="J19" i="3"/>
  <c r="K19" i="3" s="1"/>
  <c r="L19" i="3"/>
  <c r="M19" i="3" s="1"/>
  <c r="N19" i="3"/>
  <c r="O19" i="3" s="1"/>
  <c r="R7" i="3"/>
  <c r="S7" i="3" s="1"/>
  <c r="R11" i="3"/>
  <c r="S11" i="3" s="1"/>
  <c r="R15" i="3"/>
  <c r="S15" i="3" s="1"/>
  <c r="R17" i="3"/>
  <c r="S17" i="3" s="1"/>
  <c r="D17" i="3"/>
  <c r="E17" i="3" s="1"/>
  <c r="F17" i="3"/>
  <c r="G17" i="3" s="1"/>
  <c r="H17" i="3"/>
  <c r="I17" i="3" s="1"/>
  <c r="N17" i="3"/>
  <c r="O17" i="3" s="1"/>
  <c r="P5" i="3"/>
  <c r="Q5" i="3" s="1"/>
  <c r="V17" i="4" s="1"/>
  <c r="P9" i="3"/>
  <c r="Q9" i="3" s="1"/>
  <c r="P13" i="3"/>
  <c r="P19" i="3"/>
  <c r="Q19" i="3" s="1"/>
  <c r="J21" i="4" l="1"/>
  <c r="N23" i="4"/>
  <c r="R27" i="4"/>
  <c r="L23" i="4"/>
  <c r="R23" i="4"/>
  <c r="R19" i="4"/>
  <c r="X27" i="4"/>
  <c r="X19" i="4"/>
  <c r="X25" i="4"/>
  <c r="X29" i="4"/>
  <c r="X23" i="4"/>
  <c r="X21" i="4"/>
  <c r="V27" i="4"/>
  <c r="V31" i="4"/>
  <c r="V21" i="4"/>
  <c r="V19" i="4"/>
  <c r="V23" i="4"/>
  <c r="T29" i="4"/>
  <c r="T31" i="4"/>
  <c r="T19" i="4"/>
  <c r="T21" i="4"/>
  <c r="T23" i="4"/>
  <c r="R21" i="4"/>
  <c r="R29" i="4"/>
  <c r="R31" i="4"/>
  <c r="P25" i="4"/>
  <c r="P27" i="4"/>
  <c r="P31" i="4"/>
  <c r="P21" i="4"/>
  <c r="P29" i="4"/>
  <c r="N29" i="4"/>
  <c r="N31" i="4"/>
  <c r="N27" i="4"/>
  <c r="N25" i="4"/>
  <c r="N19" i="4"/>
  <c r="L29" i="4"/>
  <c r="L31" i="4"/>
  <c r="L17" i="4"/>
  <c r="L27" i="4"/>
  <c r="L21" i="4"/>
  <c r="J19" i="4"/>
  <c r="J31" i="4"/>
  <c r="J29" i="4"/>
  <c r="J27" i="4"/>
  <c r="J23" i="4"/>
  <c r="J25" i="4"/>
  <c r="Q13" i="3"/>
  <c r="V25" i="4" l="1"/>
</calcChain>
</file>

<file path=xl/sharedStrings.xml><?xml version="1.0" encoding="utf-8"?>
<sst xmlns="http://schemas.openxmlformats.org/spreadsheetml/2006/main" count="29" uniqueCount="22">
  <si>
    <t>مقدار فرایند</t>
  </si>
  <si>
    <t>درصد</t>
  </si>
  <si>
    <t>متغیر جریان</t>
  </si>
  <si>
    <t>متغیر ولتاژ</t>
  </si>
  <si>
    <t>متغیر فرآیند</t>
  </si>
  <si>
    <t>متغیر درصد</t>
  </si>
  <si>
    <t>متغیر DEC</t>
  </si>
  <si>
    <t>متغیر HEX</t>
  </si>
  <si>
    <t>DECIMAL</t>
  </si>
  <si>
    <t>HEX</t>
  </si>
  <si>
    <t>متغیر 2</t>
  </si>
  <si>
    <t>متغیر 1</t>
  </si>
  <si>
    <t>6C00</t>
  </si>
  <si>
    <r>
      <t>جریان</t>
    </r>
    <r>
      <rPr>
        <sz val="11"/>
        <color theme="1"/>
        <rFont val="Arial Black"/>
        <family val="2"/>
      </rPr>
      <t>(mA)</t>
    </r>
  </si>
  <si>
    <r>
      <t>ولتاژ (</t>
    </r>
    <r>
      <rPr>
        <sz val="11"/>
        <color theme="1"/>
        <rFont val="Arial Black"/>
        <family val="2"/>
      </rPr>
      <t>V</t>
    </r>
    <r>
      <rPr>
        <sz val="11"/>
        <color theme="1"/>
        <rFont val="B Mehr"/>
        <charset val="178"/>
      </rPr>
      <t>)</t>
    </r>
  </si>
  <si>
    <t>5F00</t>
  </si>
  <si>
    <t>حداقل(MIN)</t>
  </si>
  <si>
    <t>حداکثر(MAX)</t>
  </si>
  <si>
    <t>نوع سیگنال</t>
  </si>
  <si>
    <t xml:space="preserve"> </t>
  </si>
  <si>
    <t>http://www.nicsaco.com</t>
  </si>
  <si>
    <r>
      <t xml:space="preserve">         </t>
    </r>
    <r>
      <rPr>
        <b/>
        <sz val="24"/>
        <color theme="1" tint="0.249977111117893"/>
        <rFont val="Cambria"/>
        <family val="1"/>
      </rPr>
      <t>Sheet of Analog Input Scaling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</si>
</sst>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B Mehr"/>
      <charset val="178"/>
    </font>
    <font>
      <b/>
      <sz val="12"/>
      <color theme="0"/>
      <name val="Arial Black"/>
      <family val="2"/>
    </font>
    <font>
      <sz val="11"/>
      <color theme="1"/>
      <name val="Arial Black"/>
      <family val="2"/>
    </font>
    <font>
      <b/>
      <sz val="12"/>
      <color theme="1"/>
      <name val="Arial Black"/>
      <family val="2"/>
    </font>
    <font>
      <b/>
      <sz val="12"/>
      <name val="Arial Black"/>
      <family val="2"/>
    </font>
    <font>
      <sz val="11"/>
      <color theme="0"/>
      <name val="B Mehr"/>
      <charset val="178"/>
    </font>
    <font>
      <sz val="12"/>
      <color theme="1"/>
      <name val="Arial Black"/>
      <family val="2"/>
    </font>
    <font>
      <b/>
      <sz val="16"/>
      <color theme="1" tint="0.34998626667073579"/>
      <name val="Cambria"/>
      <family val="1"/>
    </font>
    <font>
      <sz val="11"/>
      <color theme="1"/>
      <name val="Bell MT"/>
      <family val="1"/>
    </font>
    <font>
      <b/>
      <sz val="28"/>
      <color theme="1"/>
      <name val="Bell MT"/>
      <family val="1"/>
    </font>
    <font>
      <b/>
      <sz val="12"/>
      <color theme="1" tint="0.249977111117893"/>
      <name val="Cambria"/>
      <family val="1"/>
    </font>
    <font>
      <u/>
      <sz val="11"/>
      <color theme="10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24"/>
      <color theme="1" tint="0.249977111117893"/>
      <name val="Cambria"/>
      <family val="1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1CF71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 diagonalDown="1">
      <left/>
      <right/>
      <top/>
      <bottom/>
      <diagonal style="hair">
        <color auto="1"/>
      </diagonal>
    </border>
    <border diagonalDown="1">
      <left/>
      <right/>
      <top/>
      <bottom/>
      <diagonal style="thin">
        <color auto="1"/>
      </diagonal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" fontId="5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4" fontId="5" fillId="3" borderId="0" xfId="0" applyNumberFormat="1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 vertical="center"/>
    </xf>
    <xf numFmtId="4" fontId="5" fillId="9" borderId="0" xfId="0" applyNumberFormat="1" applyFont="1" applyFill="1" applyBorder="1" applyAlignment="1">
      <alignment horizontal="center" vertical="center"/>
    </xf>
    <xf numFmtId="4" fontId="6" fillId="9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" fontId="0" fillId="6" borderId="0" xfId="0" applyNumberFormat="1" applyFill="1" applyBorder="1" applyAlignment="1">
      <alignment horizontal="center" vertical="center"/>
    </xf>
    <xf numFmtId="3" fontId="5" fillId="5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10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4" fontId="5" fillId="4" borderId="0" xfId="0" applyNumberFormat="1" applyFont="1" applyFill="1" applyBorder="1" applyAlignment="1">
      <alignment horizontal="center" vertical="center"/>
    </xf>
    <xf numFmtId="4" fontId="5" fillId="11" borderId="0" xfId="0" applyNumberFormat="1" applyFont="1" applyFill="1" applyBorder="1" applyAlignment="1">
      <alignment horizontal="center" vertical="center"/>
    </xf>
    <xf numFmtId="4" fontId="5" fillId="12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3" fillId="7" borderId="0" xfId="0" applyNumberFormat="1" applyFont="1" applyFill="1" applyBorder="1" applyAlignment="1">
      <alignment horizontal="center" vertical="center"/>
    </xf>
    <xf numFmtId="0" fontId="1" fillId="13" borderId="0" xfId="0" applyFont="1" applyFill="1" applyBorder="1" applyAlignment="1">
      <alignment horizontal="center" vertical="center"/>
    </xf>
    <xf numFmtId="4" fontId="1" fillId="13" borderId="0" xfId="0" applyNumberFormat="1" applyFont="1" applyFill="1" applyBorder="1" applyAlignment="1">
      <alignment horizontal="center" vertical="center"/>
    </xf>
    <xf numFmtId="3" fontId="1" fillId="13" borderId="0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>
      <alignment horizontal="center" vertical="center"/>
    </xf>
    <xf numFmtId="4" fontId="5" fillId="9" borderId="2" xfId="0" applyNumberFormat="1" applyFont="1" applyFill="1" applyBorder="1" applyAlignment="1">
      <alignment horizontal="center" vertical="center"/>
    </xf>
    <xf numFmtId="3" fontId="6" fillId="5" borderId="2" xfId="0" applyNumberFormat="1" applyFont="1" applyFill="1" applyBorder="1" applyAlignment="1">
      <alignment horizontal="center" vertical="center"/>
    </xf>
    <xf numFmtId="3" fontId="5" fillId="10" borderId="2" xfId="0" applyNumberFormat="1" applyFont="1" applyFill="1" applyBorder="1" applyAlignment="1">
      <alignment horizontal="center" vertical="center"/>
    </xf>
    <xf numFmtId="4" fontId="5" fillId="11" borderId="2" xfId="0" applyNumberFormat="1" applyFont="1" applyFill="1" applyBorder="1" applyAlignment="1">
      <alignment horizontal="center" vertical="center"/>
    </xf>
    <xf numFmtId="4" fontId="5" fillId="12" borderId="2" xfId="0" applyNumberFormat="1" applyFont="1" applyFill="1" applyBorder="1" applyAlignment="1">
      <alignment horizontal="center" vertical="center"/>
    </xf>
    <xf numFmtId="4" fontId="5" fillId="4" borderId="2" xfId="0" applyNumberFormat="1" applyFont="1" applyFill="1" applyBorder="1" applyAlignment="1">
      <alignment horizontal="center" vertical="center"/>
    </xf>
    <xf numFmtId="0" fontId="0" fillId="13" borderId="0" xfId="0" applyFill="1" applyBorder="1" applyAlignment="1">
      <alignment horizontal="center" vertical="center"/>
    </xf>
    <xf numFmtId="0" fontId="9" fillId="13" borderId="0" xfId="0" applyFont="1" applyFill="1" applyBorder="1" applyAlignment="1">
      <alignment horizontal="center" vertical="center"/>
    </xf>
    <xf numFmtId="0" fontId="10" fillId="13" borderId="0" xfId="0" applyFont="1" applyFill="1" applyBorder="1" applyAlignment="1">
      <alignment horizontal="center" vertical="center"/>
    </xf>
    <xf numFmtId="0" fontId="11" fillId="13" borderId="0" xfId="0" applyFont="1" applyFill="1" applyBorder="1" applyAlignment="1">
      <alignment horizontal="center" vertical="center"/>
    </xf>
    <xf numFmtId="0" fontId="12" fillId="13" borderId="0" xfId="0" applyFont="1" applyFill="1" applyBorder="1" applyAlignment="1">
      <alignment horizontal="center" vertical="center"/>
    </xf>
    <xf numFmtId="0" fontId="14" fillId="13" borderId="0" xfId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9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4" fillId="11" borderId="0" xfId="0" applyFont="1" applyFill="1" applyBorder="1" applyAlignment="1">
      <alignment horizontal="center" vertical="center"/>
    </xf>
    <xf numFmtId="0" fontId="4" fillId="12" borderId="0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8000"/>
      <color rgb="FF003300"/>
      <color rgb="FFFF9933"/>
      <color rgb="FF66FFFF"/>
      <color rgb="FF1CF711"/>
      <color rgb="FFFF3300"/>
      <color rgb="FFEBA7C4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604627</xdr:colOff>
      <xdr:row>3</xdr:row>
      <xdr:rowOff>99390</xdr:rowOff>
    </xdr:from>
    <xdr:to>
      <xdr:col>29</xdr:col>
      <xdr:colOff>408333</xdr:colOff>
      <xdr:row>5</xdr:row>
      <xdr:rowOff>157370</xdr:rowOff>
    </xdr:to>
    <xdr:pic>
      <xdr:nvPicPr>
        <xdr:cNvPr id="3" name="Picture 2" descr="D:\logo\logo_p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3475" y="670890"/>
          <a:ext cx="2031728" cy="7040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397565</xdr:colOff>
      <xdr:row>4</xdr:row>
      <xdr:rowOff>74544</xdr:rowOff>
    </xdr:from>
    <xdr:to>
      <xdr:col>11</xdr:col>
      <xdr:colOff>101876</xdr:colOff>
      <xdr:row>4</xdr:row>
      <xdr:rowOff>248479</xdr:rowOff>
    </xdr:to>
    <xdr:pic>
      <xdr:nvPicPr>
        <xdr:cNvPr id="6" name="Picture 5" descr="D:\Site\boss\excel\control\Capture4 (2).JP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9348" y="836544"/>
          <a:ext cx="2503832" cy="1739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530087</xdr:colOff>
      <xdr:row>4</xdr:row>
      <xdr:rowOff>256761</xdr:rowOff>
    </xdr:from>
    <xdr:to>
      <xdr:col>11</xdr:col>
      <xdr:colOff>64604</xdr:colOff>
      <xdr:row>4</xdr:row>
      <xdr:rowOff>414131</xdr:rowOff>
    </xdr:to>
    <xdr:pic>
      <xdr:nvPicPr>
        <xdr:cNvPr id="8" name="Picture 7" descr="D:\Site\boss\excel\control\Capture44.JPG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4870" y="1018761"/>
          <a:ext cx="1191038" cy="1573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icsaco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AE36"/>
  <sheetViews>
    <sheetView tabSelected="1" view="pageBreakPreview" zoomScale="115" zoomScaleNormal="115" zoomScaleSheetLayoutView="115" workbookViewId="0">
      <selection activeCell="AG15" sqref="AG15"/>
    </sheetView>
  </sheetViews>
  <sheetFormatPr defaultRowHeight="15" x14ac:dyDescent="0.25"/>
  <cols>
    <col min="1" max="2" width="9.140625" style="2"/>
    <col min="3" max="3" width="1.7109375" style="2" customWidth="1"/>
    <col min="4" max="4" width="6.85546875" style="2" customWidth="1"/>
    <col min="5" max="5" width="1.7109375" style="2" customWidth="1"/>
    <col min="6" max="6" width="6.85546875" style="2" customWidth="1"/>
    <col min="7" max="7" width="1.7109375" style="1" customWidth="1"/>
    <col min="8" max="8" width="10.7109375" style="2" customWidth="1"/>
    <col min="9" max="9" width="1.7109375" style="1" customWidth="1"/>
    <col min="10" max="10" width="10.7109375" style="2" customWidth="1"/>
    <col min="11" max="11" width="1.7109375" style="1" customWidth="1"/>
    <col min="12" max="12" width="10.7109375" style="2" customWidth="1"/>
    <col min="13" max="13" width="1.7109375" style="1" customWidth="1"/>
    <col min="14" max="14" width="10.7109375" style="2" customWidth="1"/>
    <col min="15" max="15" width="1.7109375" style="1" customWidth="1"/>
    <col min="16" max="16" width="10.7109375" style="2" customWidth="1"/>
    <col min="17" max="17" width="1.7109375" style="1" customWidth="1"/>
    <col min="18" max="18" width="11.5703125" style="2" bestFit="1" customWidth="1"/>
    <col min="19" max="19" width="1.7109375" style="1" customWidth="1"/>
    <col min="20" max="20" width="10.7109375" style="2" customWidth="1"/>
    <col min="21" max="21" width="1.7109375" style="2" customWidth="1"/>
    <col min="22" max="22" width="10.7109375" style="2" customWidth="1"/>
    <col min="23" max="23" width="1.7109375" style="2" customWidth="1"/>
    <col min="24" max="24" width="10.7109375" style="2" customWidth="1"/>
    <col min="25" max="25" width="1.7109375" style="1" customWidth="1"/>
    <col min="26" max="26" width="10.7109375" style="2" customWidth="1"/>
    <col min="27" max="27" width="1.7109375" style="2" customWidth="1"/>
    <col min="28" max="28" width="6.85546875" style="2" customWidth="1"/>
    <col min="29" max="29" width="1.7109375" style="2" customWidth="1"/>
    <col min="30" max="30" width="6.85546875" style="2" customWidth="1"/>
    <col min="31" max="31" width="1.7109375" style="1" customWidth="1"/>
    <col min="32" max="16384" width="9.140625" style="2"/>
  </cols>
  <sheetData>
    <row r="2" spans="3:31" x14ac:dyDescent="0.25"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</row>
    <row r="3" spans="3:31" x14ac:dyDescent="0.25"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</row>
    <row r="4" spans="3:31" x14ac:dyDescent="0.25"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</row>
    <row r="5" spans="3:31" ht="36" x14ac:dyDescent="0.25"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7" t="s">
        <v>21</v>
      </c>
      <c r="R5" s="46"/>
      <c r="S5" s="46"/>
      <c r="T5" s="46"/>
      <c r="U5" s="46"/>
      <c r="V5" s="46"/>
      <c r="W5" s="44"/>
      <c r="X5" s="44"/>
      <c r="Y5" s="44"/>
      <c r="Z5" s="44"/>
      <c r="AA5" s="44"/>
      <c r="AB5" s="44"/>
      <c r="AC5" s="44"/>
      <c r="AD5" s="44"/>
      <c r="AE5" s="44"/>
    </row>
    <row r="6" spans="3:31" ht="15.75" x14ac:dyDescent="0.25"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P6" s="44"/>
      <c r="Q6" s="48"/>
      <c r="R6" s="49" t="s">
        <v>20</v>
      </c>
      <c r="S6" s="48"/>
      <c r="T6" s="44"/>
      <c r="W6" s="44"/>
      <c r="X6" s="44"/>
      <c r="Y6" s="44"/>
      <c r="Z6" s="44"/>
      <c r="AA6" s="44"/>
      <c r="AB6" s="44"/>
      <c r="AC6" s="44"/>
      <c r="AD6" s="44"/>
      <c r="AE6" s="44"/>
    </row>
    <row r="7" spans="3:31" ht="20.25" x14ac:dyDescent="0.25"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5" t="s">
        <v>19</v>
      </c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</row>
    <row r="8" spans="3:31" x14ac:dyDescent="0.25"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</row>
    <row r="9" spans="3:31" ht="6.95" customHeight="1" x14ac:dyDescent="0.25">
      <c r="C9" s="44"/>
      <c r="D9" s="44"/>
      <c r="E9" s="44"/>
      <c r="F9" s="44"/>
      <c r="G9" s="44"/>
      <c r="H9" s="4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4"/>
      <c r="AA9" s="44"/>
      <c r="AB9" s="44"/>
      <c r="AC9" s="44"/>
      <c r="AD9" s="44"/>
      <c r="AE9" s="44"/>
    </row>
    <row r="10" spans="3:31" ht="6.95" customHeight="1" x14ac:dyDescent="0.25">
      <c r="C10" s="44"/>
      <c r="D10" s="57" t="s">
        <v>18</v>
      </c>
      <c r="E10" s="57"/>
      <c r="F10" s="57"/>
      <c r="G10" s="44"/>
      <c r="H10" s="44"/>
      <c r="I10" s="4"/>
      <c r="J10" s="58" t="s">
        <v>4</v>
      </c>
      <c r="K10" s="4"/>
      <c r="L10" s="50" t="s">
        <v>2</v>
      </c>
      <c r="M10" s="4"/>
      <c r="N10" s="51" t="s">
        <v>5</v>
      </c>
      <c r="O10" s="4"/>
      <c r="P10" s="52" t="s">
        <v>6</v>
      </c>
      <c r="Q10" s="4"/>
      <c r="R10" s="53" t="s">
        <v>7</v>
      </c>
      <c r="S10" s="4"/>
      <c r="T10" s="54" t="s">
        <v>3</v>
      </c>
      <c r="U10" s="4"/>
      <c r="V10" s="55" t="s">
        <v>11</v>
      </c>
      <c r="W10" s="4"/>
      <c r="X10" s="56" t="s">
        <v>10</v>
      </c>
      <c r="Y10" s="4"/>
      <c r="Z10" s="44"/>
      <c r="AA10" s="44"/>
      <c r="AB10" s="57" t="s">
        <v>18</v>
      </c>
      <c r="AC10" s="57"/>
      <c r="AD10" s="57"/>
      <c r="AE10" s="44"/>
    </row>
    <row r="11" spans="3:31" ht="6.95" customHeight="1" x14ac:dyDescent="0.25">
      <c r="C11" s="44"/>
      <c r="D11" s="57"/>
      <c r="E11" s="57"/>
      <c r="F11" s="57"/>
      <c r="G11" s="4"/>
      <c r="H11" s="4"/>
      <c r="I11" s="4"/>
      <c r="J11" s="58"/>
      <c r="K11" s="4"/>
      <c r="L11" s="50"/>
      <c r="M11" s="4"/>
      <c r="N11" s="51"/>
      <c r="O11" s="4"/>
      <c r="P11" s="52"/>
      <c r="Q11" s="4"/>
      <c r="R11" s="53"/>
      <c r="S11" s="4"/>
      <c r="T11" s="54"/>
      <c r="U11" s="4"/>
      <c r="V11" s="55"/>
      <c r="W11" s="4"/>
      <c r="X11" s="56"/>
      <c r="Y11" s="4"/>
      <c r="Z11" s="4"/>
      <c r="AA11" s="4"/>
      <c r="AB11" s="57"/>
      <c r="AC11" s="57"/>
      <c r="AD11" s="57"/>
      <c r="AE11" s="44"/>
    </row>
    <row r="12" spans="3:31" ht="6.95" customHeight="1" x14ac:dyDescent="0.25">
      <c r="C12" s="44"/>
      <c r="D12" s="57"/>
      <c r="E12" s="57"/>
      <c r="F12" s="57"/>
      <c r="G12" s="44"/>
      <c r="H12" s="44"/>
      <c r="I12" s="4"/>
      <c r="J12" s="58"/>
      <c r="K12" s="7"/>
      <c r="L12" s="50"/>
      <c r="M12" s="7"/>
      <c r="N12" s="51"/>
      <c r="O12" s="7"/>
      <c r="P12" s="52"/>
      <c r="Q12" s="7"/>
      <c r="R12" s="53"/>
      <c r="S12" s="7"/>
      <c r="T12" s="54"/>
      <c r="U12" s="7"/>
      <c r="V12" s="55"/>
      <c r="W12" s="7"/>
      <c r="X12" s="56"/>
      <c r="Y12" s="7"/>
      <c r="Z12" s="44"/>
      <c r="AA12" s="44"/>
      <c r="AB12" s="57"/>
      <c r="AC12" s="57"/>
      <c r="AD12" s="57"/>
      <c r="AE12" s="44"/>
    </row>
    <row r="13" spans="3:31" ht="7.5" customHeight="1" x14ac:dyDescent="0.25">
      <c r="C13" s="44"/>
      <c r="D13" s="44"/>
      <c r="E13" s="4"/>
      <c r="F13" s="44"/>
      <c r="G13" s="44"/>
      <c r="H13" s="44"/>
      <c r="I13" s="4"/>
      <c r="J13" s="58"/>
      <c r="K13" s="4"/>
      <c r="L13" s="50"/>
      <c r="M13" s="4"/>
      <c r="N13" s="51"/>
      <c r="O13" s="4"/>
      <c r="P13" s="52"/>
      <c r="Q13" s="4"/>
      <c r="R13" s="53"/>
      <c r="S13" s="4"/>
      <c r="T13" s="54"/>
      <c r="U13" s="4"/>
      <c r="V13" s="55"/>
      <c r="W13" s="4"/>
      <c r="X13" s="56"/>
      <c r="Y13" s="4"/>
      <c r="Z13" s="44"/>
      <c r="AA13" s="44"/>
      <c r="AB13" s="44"/>
      <c r="AC13" s="4"/>
      <c r="AD13" s="44"/>
      <c r="AE13" s="44"/>
    </row>
    <row r="14" spans="3:31" ht="7.5" customHeight="1" x14ac:dyDescent="0.25">
      <c r="C14" s="44"/>
      <c r="D14" s="44"/>
      <c r="E14" s="4"/>
      <c r="F14" s="44"/>
      <c r="G14" s="4"/>
      <c r="H14" s="4"/>
      <c r="I14" s="4"/>
      <c r="J14" s="5"/>
      <c r="K14" s="4"/>
      <c r="L14" s="5"/>
      <c r="M14" s="4"/>
      <c r="N14" s="5"/>
      <c r="O14" s="4"/>
      <c r="P14" s="5"/>
      <c r="Q14" s="4"/>
      <c r="R14" s="5"/>
      <c r="S14" s="4"/>
      <c r="T14" s="5"/>
      <c r="U14" s="4"/>
      <c r="V14" s="5"/>
      <c r="W14" s="4"/>
      <c r="X14" s="5"/>
      <c r="Y14" s="4"/>
      <c r="Z14" s="4"/>
      <c r="AA14" s="4"/>
      <c r="AB14" s="44"/>
      <c r="AC14" s="4"/>
      <c r="AD14" s="44"/>
      <c r="AE14" s="44"/>
    </row>
    <row r="15" spans="3:31" ht="20.100000000000001" customHeight="1" x14ac:dyDescent="0.25">
      <c r="C15" s="44"/>
      <c r="D15" s="44"/>
      <c r="E15" s="4"/>
      <c r="F15" s="44"/>
      <c r="G15" s="4"/>
      <c r="H15" s="6" t="s">
        <v>16</v>
      </c>
      <c r="I15" s="4"/>
      <c r="J15" s="3">
        <v>2</v>
      </c>
      <c r="K15" s="4"/>
      <c r="L15" s="3">
        <v>6</v>
      </c>
      <c r="M15" s="4"/>
      <c r="N15" s="3">
        <v>30</v>
      </c>
      <c r="O15" s="4"/>
      <c r="P15" s="3">
        <v>12000</v>
      </c>
      <c r="Q15" s="4"/>
      <c r="R15" s="3" t="s">
        <v>15</v>
      </c>
      <c r="S15" s="4"/>
      <c r="T15" s="3">
        <v>4.99</v>
      </c>
      <c r="U15" s="4"/>
      <c r="V15" s="3">
        <v>999</v>
      </c>
      <c r="W15" s="4"/>
      <c r="X15" s="3">
        <v>-43</v>
      </c>
      <c r="Y15" s="4"/>
      <c r="Z15" s="6" t="s">
        <v>17</v>
      </c>
      <c r="AA15" s="4"/>
      <c r="AB15" s="44"/>
      <c r="AC15" s="4"/>
      <c r="AD15" s="44"/>
      <c r="AE15" s="44"/>
    </row>
    <row r="16" spans="3:31" s="1" customFormat="1" ht="6.95" customHeight="1" x14ac:dyDescent="0.25">
      <c r="C16" s="4"/>
      <c r="D16" s="4"/>
      <c r="E16" s="4"/>
      <c r="F16" s="4"/>
      <c r="G16" s="4"/>
      <c r="I16" s="4"/>
      <c r="J16" s="8"/>
      <c r="K16" s="4"/>
      <c r="L16" s="8"/>
      <c r="M16" s="4"/>
      <c r="N16" s="8"/>
      <c r="O16" s="4"/>
      <c r="P16" s="8"/>
      <c r="Q16" s="4"/>
      <c r="R16" s="8"/>
      <c r="S16" s="4"/>
      <c r="T16" s="8"/>
      <c r="U16" s="4"/>
      <c r="V16" s="9"/>
      <c r="W16" s="4"/>
      <c r="X16" s="9"/>
      <c r="Y16" s="4"/>
      <c r="AA16" s="4"/>
      <c r="AB16" s="4"/>
      <c r="AC16" s="4"/>
      <c r="AD16" s="4"/>
      <c r="AE16" s="4"/>
    </row>
    <row r="17" spans="3:31" ht="20.100000000000001" customHeight="1" x14ac:dyDescent="0.25">
      <c r="C17" s="4"/>
      <c r="D17" s="58" t="s">
        <v>0</v>
      </c>
      <c r="E17" s="58"/>
      <c r="F17" s="58"/>
      <c r="G17" s="4"/>
      <c r="H17" s="32">
        <v>0</v>
      </c>
      <c r="I17" s="4"/>
      <c r="J17" s="36">
        <f>NICSACO.COM!E5</f>
        <v>2</v>
      </c>
      <c r="K17" s="4"/>
      <c r="L17" s="10">
        <f>NICSACO.COM!G5</f>
        <v>1.75</v>
      </c>
      <c r="M17" s="4"/>
      <c r="N17" s="10">
        <f>NICSACO.COM!I5</f>
        <v>4.2</v>
      </c>
      <c r="O17" s="4"/>
      <c r="P17" s="10">
        <f>NICSACO.COM!K5</f>
        <v>6.0763888888888884</v>
      </c>
      <c r="Q17" s="4"/>
      <c r="R17" s="10">
        <f>NICSACO.COM!M5</f>
        <v>12.314814814814815</v>
      </c>
      <c r="S17" s="4"/>
      <c r="T17" s="10">
        <f>NICSACO.COM!O5</f>
        <v>13.965</v>
      </c>
      <c r="U17" s="4"/>
      <c r="V17" s="10">
        <f>NICSACO.COM!Q5</f>
        <v>13.982500000000002</v>
      </c>
      <c r="W17" s="4"/>
      <c r="X17" s="10">
        <f>NICSACO.COM!S5</f>
        <v>3.99</v>
      </c>
      <c r="Y17" s="4"/>
      <c r="Z17" s="32">
        <v>14</v>
      </c>
      <c r="AA17" s="4"/>
      <c r="AB17" s="58" t="s">
        <v>0</v>
      </c>
      <c r="AC17" s="58"/>
      <c r="AD17" s="58"/>
      <c r="AE17" s="4"/>
    </row>
    <row r="18" spans="3:31" s="1" customFormat="1" ht="3" customHeight="1" x14ac:dyDescent="0.25">
      <c r="C18" s="4"/>
      <c r="F18" s="11"/>
      <c r="G18" s="4"/>
      <c r="H18" s="12"/>
      <c r="I18" s="4"/>
      <c r="J18" s="13"/>
      <c r="K18" s="4"/>
      <c r="L18" s="13"/>
      <c r="M18" s="4"/>
      <c r="N18" s="13"/>
      <c r="O18" s="4"/>
      <c r="P18" s="13"/>
      <c r="Q18" s="4"/>
      <c r="R18" s="13"/>
      <c r="S18" s="4"/>
      <c r="T18" s="13"/>
      <c r="U18" s="4"/>
      <c r="V18" s="14"/>
      <c r="W18" s="4"/>
      <c r="X18" s="14"/>
      <c r="Y18" s="4"/>
      <c r="Z18" s="12"/>
      <c r="AA18" s="4"/>
      <c r="AD18" s="11"/>
      <c r="AE18" s="4"/>
    </row>
    <row r="19" spans="3:31" ht="20.100000000000001" customHeight="1" x14ac:dyDescent="0.25">
      <c r="C19" s="4"/>
      <c r="D19" s="50" t="s">
        <v>13</v>
      </c>
      <c r="E19" s="50"/>
      <c r="F19" s="50"/>
      <c r="G19" s="4"/>
      <c r="H19" s="15">
        <v>4</v>
      </c>
      <c r="I19" s="4"/>
      <c r="J19" s="16">
        <f>NICSACO.COM!E7</f>
        <v>6.2857142857142856</v>
      </c>
      <c r="K19" s="4"/>
      <c r="L19" s="37">
        <f>NICSACO.COM!G7</f>
        <v>6</v>
      </c>
      <c r="M19" s="4"/>
      <c r="N19" s="16">
        <f>NICSACO.COM!I7</f>
        <v>8.8000000000000007</v>
      </c>
      <c r="O19" s="4"/>
      <c r="P19" s="16">
        <f>NICSACO.COM!K7</f>
        <v>10.944444444444443</v>
      </c>
      <c r="Q19" s="4"/>
      <c r="R19" s="16">
        <f>NICSACO.COM!M7</f>
        <v>18.074074074074073</v>
      </c>
      <c r="S19" s="4"/>
      <c r="T19" s="16">
        <f>NICSACO.COM!O7</f>
        <v>19.96</v>
      </c>
      <c r="U19" s="4"/>
      <c r="V19" s="16">
        <f>NICSACO.COM!Q7</f>
        <v>19.98</v>
      </c>
      <c r="W19" s="4"/>
      <c r="X19" s="16">
        <f>NICSACO.COM!S7</f>
        <v>8.56</v>
      </c>
      <c r="Y19" s="4"/>
      <c r="Z19" s="15">
        <v>20</v>
      </c>
      <c r="AA19" s="4"/>
      <c r="AB19" s="50" t="s">
        <v>13</v>
      </c>
      <c r="AC19" s="50"/>
      <c r="AD19" s="50"/>
      <c r="AE19" s="4"/>
    </row>
    <row r="20" spans="3:31" s="1" customFormat="1" ht="3" customHeight="1" x14ac:dyDescent="0.25">
      <c r="C20" s="4"/>
      <c r="F20" s="11"/>
      <c r="G20" s="4"/>
      <c r="H20" s="12"/>
      <c r="I20" s="4"/>
      <c r="J20" s="13"/>
      <c r="K20" s="4"/>
      <c r="L20" s="13"/>
      <c r="M20" s="4"/>
      <c r="N20" s="13"/>
      <c r="O20" s="4"/>
      <c r="P20" s="13"/>
      <c r="Q20" s="4"/>
      <c r="R20" s="13"/>
      <c r="S20" s="4"/>
      <c r="T20" s="13"/>
      <c r="U20" s="4"/>
      <c r="V20" s="14"/>
      <c r="W20" s="4"/>
      <c r="X20" s="14"/>
      <c r="Y20" s="4"/>
      <c r="Z20" s="12"/>
      <c r="AA20" s="4"/>
      <c r="AD20" s="11"/>
      <c r="AE20" s="4"/>
    </row>
    <row r="21" spans="3:31" ht="20.100000000000001" customHeight="1" x14ac:dyDescent="0.25">
      <c r="C21" s="4"/>
      <c r="D21" s="51" t="s">
        <v>1</v>
      </c>
      <c r="E21" s="51"/>
      <c r="F21" s="51"/>
      <c r="G21" s="4"/>
      <c r="H21" s="17">
        <v>0</v>
      </c>
      <c r="I21" s="4"/>
      <c r="J21" s="18">
        <f>NICSACO.COM!E9</f>
        <v>14.285714285714286</v>
      </c>
      <c r="K21" s="4"/>
      <c r="L21" s="19">
        <f>NICSACO.COM!G9</f>
        <v>12.5</v>
      </c>
      <c r="M21" s="4"/>
      <c r="N21" s="38">
        <f>NICSACO.COM!I9</f>
        <v>30</v>
      </c>
      <c r="O21" s="4"/>
      <c r="P21" s="18">
        <f>NICSACO.COM!K9</f>
        <v>43.402777777777779</v>
      </c>
      <c r="Q21" s="4"/>
      <c r="R21" s="18">
        <f>NICSACO.COM!M9</f>
        <v>87.962962962962962</v>
      </c>
      <c r="S21" s="4"/>
      <c r="T21" s="18">
        <f>NICSACO.COM!O9</f>
        <v>99.75</v>
      </c>
      <c r="U21" s="4"/>
      <c r="V21" s="18">
        <f>NICSACO.COM!Q9</f>
        <v>99.875</v>
      </c>
      <c r="W21" s="4"/>
      <c r="X21" s="18">
        <f>NICSACO.COM!S9</f>
        <v>28.5</v>
      </c>
      <c r="Y21" s="4"/>
      <c r="Z21" s="17">
        <v>100</v>
      </c>
      <c r="AA21" s="4"/>
      <c r="AB21" s="51" t="s">
        <v>1</v>
      </c>
      <c r="AC21" s="51"/>
      <c r="AD21" s="51"/>
      <c r="AE21" s="4"/>
    </row>
    <row r="22" spans="3:31" s="1" customFormat="1" ht="3" customHeight="1" x14ac:dyDescent="0.25">
      <c r="C22" s="4"/>
      <c r="G22" s="4"/>
      <c r="H22" s="12"/>
      <c r="I22" s="4"/>
      <c r="J22" s="12"/>
      <c r="K22" s="4"/>
      <c r="L22" s="12"/>
      <c r="M22" s="4"/>
      <c r="N22" s="12"/>
      <c r="O22" s="4"/>
      <c r="P22" s="12"/>
      <c r="Q22" s="4"/>
      <c r="R22" s="12"/>
      <c r="S22" s="4"/>
      <c r="T22" s="12"/>
      <c r="U22" s="4"/>
      <c r="V22" s="20"/>
      <c r="W22" s="4"/>
      <c r="X22" s="20"/>
      <c r="Y22" s="4"/>
      <c r="Z22" s="12"/>
      <c r="AA22" s="4"/>
      <c r="AE22" s="4"/>
    </row>
    <row r="23" spans="3:31" ht="20.100000000000001" customHeight="1" x14ac:dyDescent="0.25">
      <c r="C23" s="21"/>
      <c r="D23" s="52" t="s">
        <v>8</v>
      </c>
      <c r="E23" s="52"/>
      <c r="F23" s="52"/>
      <c r="G23" s="4"/>
      <c r="H23" s="22">
        <v>0</v>
      </c>
      <c r="I23" s="4"/>
      <c r="J23" s="22">
        <f>NICSACO.COM!E11</f>
        <v>3949.7142857142858</v>
      </c>
      <c r="K23" s="4"/>
      <c r="L23" s="22">
        <f>NICSACO.COM!G11</f>
        <v>3456</v>
      </c>
      <c r="M23" s="4"/>
      <c r="N23" s="22">
        <f>NICSACO.COM!I11</f>
        <v>8294.4000000000015</v>
      </c>
      <c r="O23" s="4"/>
      <c r="P23" s="39">
        <f>NICSACO.COM!K11</f>
        <v>12000</v>
      </c>
      <c r="Q23" s="4"/>
      <c r="R23" s="22">
        <f>NICSACO.COM!M11</f>
        <v>24320</v>
      </c>
      <c r="S23" s="4"/>
      <c r="T23" s="22">
        <f>NICSACO.COM!O11</f>
        <v>27578.880000000001</v>
      </c>
      <c r="U23" s="4"/>
      <c r="V23" s="22">
        <f>NICSACO.COM!Q11</f>
        <v>27613.440000000002</v>
      </c>
      <c r="W23" s="4"/>
      <c r="X23" s="22">
        <f>NICSACO.COM!S11</f>
        <v>7879.68</v>
      </c>
      <c r="Y23" s="4"/>
      <c r="Z23" s="23">
        <v>27648</v>
      </c>
      <c r="AA23" s="21"/>
      <c r="AB23" s="52" t="s">
        <v>8</v>
      </c>
      <c r="AC23" s="52"/>
      <c r="AD23" s="52"/>
      <c r="AE23" s="4"/>
    </row>
    <row r="24" spans="3:31" s="1" customFormat="1" ht="3" customHeight="1" x14ac:dyDescent="0.25">
      <c r="C24" s="4"/>
      <c r="F24" s="24"/>
      <c r="G24" s="4"/>
      <c r="H24" s="12"/>
      <c r="I24" s="4"/>
      <c r="J24" s="12"/>
      <c r="K24" s="4"/>
      <c r="L24" s="12"/>
      <c r="M24" s="4"/>
      <c r="N24" s="12"/>
      <c r="O24" s="4"/>
      <c r="P24" s="12"/>
      <c r="Q24" s="4"/>
      <c r="R24" s="12"/>
      <c r="S24" s="4"/>
      <c r="T24" s="12"/>
      <c r="U24" s="4"/>
      <c r="V24" s="20"/>
      <c r="W24" s="4"/>
      <c r="X24" s="20"/>
      <c r="Y24" s="4"/>
      <c r="Z24" s="12"/>
      <c r="AA24" s="4"/>
      <c r="AD24" s="24"/>
      <c r="AE24" s="4"/>
    </row>
    <row r="25" spans="3:31" ht="20.100000000000001" customHeight="1" x14ac:dyDescent="0.25">
      <c r="C25" s="4"/>
      <c r="D25" s="53" t="s">
        <v>9</v>
      </c>
      <c r="E25" s="53"/>
      <c r="F25" s="53"/>
      <c r="G25" s="4"/>
      <c r="H25" s="25">
        <v>0</v>
      </c>
      <c r="I25" s="4"/>
      <c r="J25" s="25" t="str">
        <f>NICSACO.COM!E13</f>
        <v>F6D</v>
      </c>
      <c r="K25" s="4"/>
      <c r="L25" s="25" t="str">
        <f>NICSACO.COM!G13</f>
        <v>D80</v>
      </c>
      <c r="M25" s="4"/>
      <c r="N25" s="25" t="str">
        <f>NICSACO.COM!I13</f>
        <v>2066</v>
      </c>
      <c r="O25" s="4"/>
      <c r="P25" s="25" t="str">
        <f>NICSACO.COM!K13</f>
        <v>2EE0</v>
      </c>
      <c r="Q25" s="4"/>
      <c r="R25" s="40" t="str">
        <f>DEC2HEX(NICSACO.COM!M13)</f>
        <v>5F00</v>
      </c>
      <c r="S25" s="4"/>
      <c r="T25" s="25" t="str">
        <f>NICSACO.COM!O13</f>
        <v>6BBA</v>
      </c>
      <c r="U25" s="4"/>
      <c r="V25" s="25" t="str">
        <f>NICSACO.COM!Q13</f>
        <v>6BDD</v>
      </c>
      <c r="W25" s="4"/>
      <c r="X25" s="25" t="str">
        <f>NICSACO.COM!S13</f>
        <v>1EC7</v>
      </c>
      <c r="Y25" s="4"/>
      <c r="Z25" s="25" t="s">
        <v>12</v>
      </c>
      <c r="AA25" s="4"/>
      <c r="AB25" s="53" t="s">
        <v>9</v>
      </c>
      <c r="AC25" s="53"/>
      <c r="AD25" s="53"/>
      <c r="AE25" s="4"/>
    </row>
    <row r="26" spans="3:31" s="1" customFormat="1" ht="3" customHeight="1" x14ac:dyDescent="0.25">
      <c r="C26" s="4"/>
      <c r="G26" s="4"/>
      <c r="H26" s="12"/>
      <c r="I26" s="4"/>
      <c r="J26" s="12"/>
      <c r="K26" s="4"/>
      <c r="L26" s="12"/>
      <c r="M26" s="4"/>
      <c r="N26" s="12"/>
      <c r="O26" s="4"/>
      <c r="P26" s="12"/>
      <c r="Q26" s="4"/>
      <c r="R26" s="12"/>
      <c r="S26" s="4"/>
      <c r="T26" s="12"/>
      <c r="U26" s="4"/>
      <c r="V26" s="20"/>
      <c r="W26" s="4"/>
      <c r="X26" s="20"/>
      <c r="Y26" s="4"/>
      <c r="Z26" s="12"/>
      <c r="AA26" s="4"/>
      <c r="AE26" s="4"/>
    </row>
    <row r="27" spans="3:31" ht="20.100000000000001" customHeight="1" x14ac:dyDescent="0.25">
      <c r="C27" s="4"/>
      <c r="D27" s="54" t="s">
        <v>14</v>
      </c>
      <c r="E27" s="54"/>
      <c r="F27" s="54"/>
      <c r="G27" s="4"/>
      <c r="H27" s="26">
        <v>1</v>
      </c>
      <c r="I27" s="4"/>
      <c r="J27" s="27">
        <f>NICSACO.COM!E15</f>
        <v>1.5714285714285714</v>
      </c>
      <c r="K27" s="4"/>
      <c r="L27" s="27">
        <f>NICSACO.COM!G15</f>
        <v>1.5</v>
      </c>
      <c r="M27" s="4"/>
      <c r="N27" s="27">
        <f>NICSACO.COM!I15</f>
        <v>2.2000000000000002</v>
      </c>
      <c r="O27" s="4"/>
      <c r="P27" s="27">
        <f>NICSACO.COM!K15</f>
        <v>2.7361111111111107</v>
      </c>
      <c r="Q27" s="4"/>
      <c r="R27" s="27">
        <f>NICSACO.COM!M15</f>
        <v>4.5185185185185182</v>
      </c>
      <c r="S27" s="4"/>
      <c r="T27" s="43">
        <f>NICSACO.COM!O15</f>
        <v>4.99</v>
      </c>
      <c r="U27" s="4"/>
      <c r="V27" s="27">
        <f>NICSACO.COM!Q15</f>
        <v>4.9950000000000001</v>
      </c>
      <c r="W27" s="4"/>
      <c r="X27" s="27">
        <f>NICSACO.COM!S15</f>
        <v>2.14</v>
      </c>
      <c r="Y27" s="4"/>
      <c r="Z27" s="26">
        <v>5</v>
      </c>
      <c r="AA27" s="4"/>
      <c r="AB27" s="54" t="s">
        <v>14</v>
      </c>
      <c r="AC27" s="54"/>
      <c r="AD27" s="54"/>
      <c r="AE27" s="4"/>
    </row>
    <row r="28" spans="3:31" s="1" customFormat="1" ht="3" customHeight="1" x14ac:dyDescent="0.25">
      <c r="C28" s="4"/>
      <c r="G28" s="4"/>
      <c r="H28" s="12"/>
      <c r="I28" s="4"/>
      <c r="J28" s="13"/>
      <c r="K28" s="4"/>
      <c r="L28" s="13"/>
      <c r="M28" s="4"/>
      <c r="N28" s="13"/>
      <c r="O28" s="4"/>
      <c r="P28" s="13"/>
      <c r="Q28" s="4"/>
      <c r="R28" s="13"/>
      <c r="S28" s="4"/>
      <c r="T28" s="13"/>
      <c r="U28" s="4"/>
      <c r="V28" s="14"/>
      <c r="W28" s="4"/>
      <c r="X28" s="14"/>
      <c r="Y28" s="4"/>
      <c r="Z28" s="12"/>
      <c r="AA28" s="4"/>
      <c r="AE28" s="4"/>
    </row>
    <row r="29" spans="3:31" ht="20.100000000000001" customHeight="1" x14ac:dyDescent="0.25">
      <c r="C29" s="4"/>
      <c r="D29" s="55">
        <v>1</v>
      </c>
      <c r="E29" s="55"/>
      <c r="F29" s="55"/>
      <c r="G29" s="4"/>
      <c r="H29" s="32">
        <v>200</v>
      </c>
      <c r="I29" s="4"/>
      <c r="J29" s="28">
        <f>NICSACO.COM!E17</f>
        <v>314.28571428571428</v>
      </c>
      <c r="K29" s="4"/>
      <c r="L29" s="28">
        <f>NICSACO.COM!G17</f>
        <v>300</v>
      </c>
      <c r="M29" s="4"/>
      <c r="N29" s="28">
        <f>NICSACO.COM!I17</f>
        <v>440</v>
      </c>
      <c r="O29" s="4"/>
      <c r="P29" s="28">
        <f>NICSACO.COM!K17</f>
        <v>547.22222222222217</v>
      </c>
      <c r="Q29" s="4"/>
      <c r="R29" s="28">
        <f>NICSACO.COM!M17</f>
        <v>903.7037037037037</v>
      </c>
      <c r="S29" s="4"/>
      <c r="T29" s="28">
        <f>NICSACO.COM!O17</f>
        <v>998</v>
      </c>
      <c r="U29" s="4"/>
      <c r="V29" s="41">
        <f>NICSACO.COM!Q17</f>
        <v>999</v>
      </c>
      <c r="W29" s="4"/>
      <c r="X29" s="28">
        <f>NICSACO.COM!S17</f>
        <v>428</v>
      </c>
      <c r="Y29" s="4"/>
      <c r="Z29" s="32">
        <v>1000</v>
      </c>
      <c r="AA29" s="4"/>
      <c r="AB29" s="55">
        <v>1</v>
      </c>
      <c r="AC29" s="55"/>
      <c r="AD29" s="55"/>
      <c r="AE29" s="4"/>
    </row>
    <row r="30" spans="3:31" s="1" customFormat="1" ht="3" customHeight="1" x14ac:dyDescent="0.25">
      <c r="C30" s="4"/>
      <c r="F30" s="8"/>
      <c r="G30" s="4"/>
      <c r="H30" s="12"/>
      <c r="I30" s="4"/>
      <c r="J30" s="13"/>
      <c r="K30" s="4"/>
      <c r="L30" s="13"/>
      <c r="M30" s="4"/>
      <c r="N30" s="13"/>
      <c r="O30" s="4"/>
      <c r="P30" s="13"/>
      <c r="Q30" s="4"/>
      <c r="R30" s="13"/>
      <c r="S30" s="4"/>
      <c r="T30" s="13"/>
      <c r="U30" s="4"/>
      <c r="V30" s="14"/>
      <c r="W30" s="4"/>
      <c r="X30" s="14"/>
      <c r="Y30" s="4"/>
      <c r="Z30" s="12"/>
      <c r="AA30" s="4"/>
      <c r="AD30" s="8"/>
      <c r="AE30" s="4"/>
    </row>
    <row r="31" spans="3:31" ht="20.100000000000001" customHeight="1" x14ac:dyDescent="0.25">
      <c r="C31" s="4"/>
      <c r="D31" s="56">
        <v>2</v>
      </c>
      <c r="E31" s="56"/>
      <c r="F31" s="56"/>
      <c r="G31" s="4"/>
      <c r="H31" s="32">
        <v>-100</v>
      </c>
      <c r="I31" s="4"/>
      <c r="J31" s="29">
        <f>NICSACO.COM!E19</f>
        <v>-71.428571428571431</v>
      </c>
      <c r="K31" s="4"/>
      <c r="L31" s="29">
        <f>NICSACO.COM!G19</f>
        <v>-75</v>
      </c>
      <c r="M31" s="4"/>
      <c r="N31" s="29">
        <f>NICSACO.COM!I19</f>
        <v>-40</v>
      </c>
      <c r="O31" s="4"/>
      <c r="P31" s="29">
        <f>NICSACO.COM!K19</f>
        <v>-13.194444444444443</v>
      </c>
      <c r="Q31" s="4"/>
      <c r="R31" s="29">
        <f>NICSACO.COM!M19</f>
        <v>75.925925925925924</v>
      </c>
      <c r="S31" s="4"/>
      <c r="T31" s="29">
        <f>NICSACO.COM!O19</f>
        <v>99.5</v>
      </c>
      <c r="U31" s="4"/>
      <c r="V31" s="29">
        <f>NICSACO.COM!Q19</f>
        <v>99.75</v>
      </c>
      <c r="W31" s="4"/>
      <c r="X31" s="42">
        <f>NICSACO.COM!S19</f>
        <v>-43</v>
      </c>
      <c r="Y31" s="4"/>
      <c r="Z31" s="32">
        <v>100</v>
      </c>
      <c r="AA31" s="4"/>
      <c r="AB31" s="56">
        <v>2</v>
      </c>
      <c r="AC31" s="56"/>
      <c r="AD31" s="56"/>
      <c r="AE31" s="4"/>
    </row>
    <row r="32" spans="3:31" ht="3" customHeight="1" x14ac:dyDescent="0.25">
      <c r="C32" s="4"/>
      <c r="D32" s="1"/>
      <c r="E32" s="1"/>
      <c r="F32" s="1"/>
      <c r="G32" s="4"/>
      <c r="H32" s="1"/>
      <c r="I32" s="4"/>
      <c r="J32" s="30"/>
      <c r="K32" s="4"/>
      <c r="L32" s="30"/>
      <c r="M32" s="4"/>
      <c r="N32" s="30"/>
      <c r="O32" s="4"/>
      <c r="P32" s="30"/>
      <c r="Q32" s="4"/>
      <c r="R32" s="30"/>
      <c r="S32" s="4"/>
      <c r="T32" s="30"/>
      <c r="U32" s="4"/>
      <c r="V32" s="31"/>
      <c r="W32" s="4"/>
      <c r="X32" s="31"/>
      <c r="Y32" s="4"/>
      <c r="Z32" s="1"/>
      <c r="AA32" s="4"/>
      <c r="AB32" s="1"/>
      <c r="AC32" s="1"/>
      <c r="AD32" s="1"/>
      <c r="AE32" s="4"/>
    </row>
    <row r="33" spans="3:31" ht="6.95" customHeight="1" x14ac:dyDescent="0.2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3:31" x14ac:dyDescent="0.25"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</row>
    <row r="35" spans="3:31" x14ac:dyDescent="0.25"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</row>
    <row r="36" spans="3:31" x14ac:dyDescent="0.25"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</row>
  </sheetData>
  <sheetProtection algorithmName="SHA-512" hashValue="bkIEWjHXrn3ErCtEYRQk1zb07ZRDvi2Sg1gghEcYom/gI5MqEQxNbDAy7tX2A7K7g5PREIKA6CaJDM7xmR09lg==" saltValue="h2Xi5xdDlHCga7hSDnwvJg==" spinCount="100000" sheet="1" objects="1" scenarios="1"/>
  <protectedRanges>
    <protectedRange sqref="H17 H29 H31 J15 L15 N15 P15 R15 T15 V15 X15 Z17 Z29 Z31 G5:H13 F11 F13:F15 Z9:AA13 F5:F9 C5:E15 AE5:AE13 AD11 AD13:AD15 AD5:AD9 AB5:AC15 I5:N8 P6:T6 W5:AA8 O5:V5 O7:V8" name="Range1"/>
  </protectedRanges>
  <mergeCells count="26">
    <mergeCell ref="AB21:AD21"/>
    <mergeCell ref="AB23:AD23"/>
    <mergeCell ref="AB25:AD25"/>
    <mergeCell ref="AB27:AD27"/>
    <mergeCell ref="AB29:AD29"/>
    <mergeCell ref="D29:F29"/>
    <mergeCell ref="D31:F31"/>
    <mergeCell ref="D10:F12"/>
    <mergeCell ref="AB10:AD12"/>
    <mergeCell ref="AB17:AD17"/>
    <mergeCell ref="AB19:AD19"/>
    <mergeCell ref="D17:F17"/>
    <mergeCell ref="D19:F19"/>
    <mergeCell ref="D21:F21"/>
    <mergeCell ref="D23:F23"/>
    <mergeCell ref="D25:F25"/>
    <mergeCell ref="T10:T13"/>
    <mergeCell ref="V10:V13"/>
    <mergeCell ref="X10:X13"/>
    <mergeCell ref="J10:J13"/>
    <mergeCell ref="AB31:AD31"/>
    <mergeCell ref="L10:L13"/>
    <mergeCell ref="N10:N13"/>
    <mergeCell ref="P10:P13"/>
    <mergeCell ref="R10:R13"/>
    <mergeCell ref="D27:F27"/>
  </mergeCells>
  <hyperlinks>
    <hyperlink ref="R6" r:id="rId1"/>
  </hyperlinks>
  <pageMargins left="0.7" right="0.7" top="0.75" bottom="0.75" header="0.3" footer="0.3"/>
  <pageSetup paperSize="9" scale="81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U19"/>
  <sheetViews>
    <sheetView workbookViewId="0">
      <selection sqref="A1:XFD1048576"/>
    </sheetView>
  </sheetViews>
  <sheetFormatPr defaultRowHeight="15" x14ac:dyDescent="0.25"/>
  <cols>
    <col min="1" max="1" width="12.7109375" style="33" bestFit="1" customWidth="1"/>
    <col min="2" max="2" width="3.28515625" style="33" customWidth="1"/>
    <col min="3" max="3" width="8.5703125" style="33" bestFit="1" customWidth="1"/>
    <col min="4" max="4" width="6.85546875" style="33" bestFit="1" customWidth="1"/>
    <col min="5" max="5" width="9.5703125" style="33" bestFit="1" customWidth="1"/>
    <col min="6" max="6" width="6.85546875" style="33" bestFit="1" customWidth="1"/>
    <col min="7" max="7" width="10" style="33" bestFit="1" customWidth="1"/>
    <col min="8" max="8" width="6.7109375" style="33" bestFit="1" customWidth="1"/>
    <col min="9" max="9" width="10" style="33" bestFit="1" customWidth="1"/>
    <col min="10" max="10" width="6.85546875" style="33" bestFit="1" customWidth="1"/>
    <col min="11" max="11" width="9.42578125" style="33" bestFit="1" customWidth="1"/>
    <col min="12" max="12" width="6.5703125" style="33" bestFit="1" customWidth="1"/>
    <col min="13" max="13" width="9" style="33" bestFit="1" customWidth="1"/>
    <col min="14" max="14" width="6.85546875" style="33" bestFit="1" customWidth="1"/>
    <col min="15" max="15" width="9" style="33" bestFit="1" customWidth="1"/>
    <col min="16" max="17" width="6.85546875" style="33" bestFit="1" customWidth="1"/>
    <col min="18" max="18" width="6.5703125" style="33" bestFit="1" customWidth="1"/>
    <col min="19" max="19" width="6.7109375" style="33" bestFit="1" customWidth="1"/>
    <col min="20" max="20" width="3.28515625" style="33" customWidth="1"/>
    <col min="21" max="21" width="9.42578125" style="33" bestFit="1" customWidth="1"/>
    <col min="22" max="16384" width="9.140625" style="33"/>
  </cols>
  <sheetData>
    <row r="3" spans="3:21" ht="20.100000000000001" customHeight="1" x14ac:dyDescent="0.25"/>
    <row r="4" spans="3:21" x14ac:dyDescent="0.25">
      <c r="E4" s="33">
        <f>'Signal Converter'!J15</f>
        <v>2</v>
      </c>
      <c r="G4" s="33">
        <f>'Signal Converter'!L15</f>
        <v>6</v>
      </c>
      <c r="I4" s="33">
        <f>'Signal Converter'!N15</f>
        <v>30</v>
      </c>
      <c r="K4" s="33">
        <f>'Signal Converter'!P15</f>
        <v>12000</v>
      </c>
      <c r="M4" s="33" t="str">
        <f>'Signal Converter'!R15</f>
        <v>5F00</v>
      </c>
      <c r="O4" s="33">
        <f>'Signal Converter'!T15</f>
        <v>4.99</v>
      </c>
      <c r="Q4" s="33">
        <f>'Signal Converter'!V15</f>
        <v>999</v>
      </c>
      <c r="S4" s="33">
        <f>'Signal Converter'!X15</f>
        <v>-43</v>
      </c>
    </row>
    <row r="5" spans="3:21" ht="20.100000000000001" customHeight="1" x14ac:dyDescent="0.25">
      <c r="C5" s="34">
        <f>'Signal Converter'!H17</f>
        <v>0</v>
      </c>
      <c r="D5" s="34"/>
      <c r="E5" s="34">
        <f>E4</f>
        <v>2</v>
      </c>
      <c r="F5" s="34">
        <f>C5+(U5-C5)/($U$7-$C$7)*($G$7-$C$7)</f>
        <v>1.75</v>
      </c>
      <c r="G5" s="34">
        <f>IF(AND($G$7&gt;=$C$7,$G$7&lt;=$U$7),F5,"Out Of Reng")</f>
        <v>1.75</v>
      </c>
      <c r="H5" s="34">
        <f>C5+(U5-C5)/($U$9-$C$9)*($I$9-$C$9)</f>
        <v>4.2</v>
      </c>
      <c r="I5" s="34">
        <f>IF(AND($I$9&gt;=$C$9,$I$9&lt;=$U$9),H5,"Out Of Reng")</f>
        <v>4.2</v>
      </c>
      <c r="J5" s="34">
        <f>C5+(U5-C5)/($U$11-$C$11)*($K$11-$C$11)</f>
        <v>6.0763888888888884</v>
      </c>
      <c r="K5" s="34">
        <f>IF(AND($K$11&gt;=$C$11,$K$11&lt;=$U$11),J5,"Out Of Reng")</f>
        <v>6.0763888888888884</v>
      </c>
      <c r="L5" s="34">
        <f>C5+(U5-C5)/($U$13-$C$13)*($M$13-$C$13)</f>
        <v>12.314814814814815</v>
      </c>
      <c r="M5" s="34">
        <f>IF(AND($M$13&gt;=$C$13,$M$13&lt;=$U$13),L5,"Out Of Reng")</f>
        <v>12.314814814814815</v>
      </c>
      <c r="N5" s="34">
        <f>C5+(U5-C5)/($U$15-$C$15)*($O$15-$C$15)</f>
        <v>13.965</v>
      </c>
      <c r="O5" s="34">
        <f>IF(AND($O$15&gt;=$C$15,$O$15&lt;=$U$15),N5,"Out Of Reng")</f>
        <v>13.965</v>
      </c>
      <c r="P5" s="34">
        <f>C5+(U5-C5)/($U$17-$C$17)*($Q$17-$C$17)</f>
        <v>13.982500000000002</v>
      </c>
      <c r="Q5" s="34">
        <f>IF(AND($Q$17&gt;=$C$17,$Q$17&lt;=$U$17),P5,"Out Of Reng")</f>
        <v>13.982500000000002</v>
      </c>
      <c r="R5" s="34">
        <f>C5+(U5-C5)/($U$19-$C$19)*($S$19-$C$19)</f>
        <v>3.99</v>
      </c>
      <c r="S5" s="34">
        <f>IF(AND($S$19&gt;=$C$19,$S$19&lt;=$U$19),R5,"Out Of Reng")</f>
        <v>3.99</v>
      </c>
      <c r="T5" s="34"/>
      <c r="U5" s="34">
        <f>'Signal Converter'!Z17</f>
        <v>14</v>
      </c>
    </row>
    <row r="6" spans="3:21" x14ac:dyDescent="0.25"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R6" s="34"/>
      <c r="T6" s="34"/>
      <c r="U6" s="34"/>
    </row>
    <row r="7" spans="3:21" ht="20.100000000000001" customHeight="1" x14ac:dyDescent="0.25">
      <c r="C7" s="34">
        <f>'Signal Converter'!H19</f>
        <v>4</v>
      </c>
      <c r="D7" s="34">
        <f>C7+(U7-C7)/($U$5-$C$5)*($E$5-$C$5)</f>
        <v>6.2857142857142856</v>
      </c>
      <c r="E7" s="34">
        <f>IF(AND($E$5&gt;=$C$5,$E$5&lt;=$U$5),D7,"Out Of Reng")</f>
        <v>6.2857142857142856</v>
      </c>
      <c r="F7" s="34"/>
      <c r="G7" s="34">
        <f>G4</f>
        <v>6</v>
      </c>
      <c r="H7" s="34">
        <f>C7+(U7-C7)/($U$9-$C$9)*($I$9-$C$9)</f>
        <v>8.8000000000000007</v>
      </c>
      <c r="I7" s="34">
        <f>IF(AND($I$9&gt;=$C$9,$I$9&lt;=$U$9),H7,"Out Of Reng")</f>
        <v>8.8000000000000007</v>
      </c>
      <c r="J7" s="34">
        <f>C7+(U7-C7)/($U$11-$C$11)*($K$11-$C$11)</f>
        <v>10.944444444444443</v>
      </c>
      <c r="K7" s="34">
        <f>IF(AND($K$11&gt;=$C$11,$K$11&lt;=$U$11),J7,"Out Of Reng")</f>
        <v>10.944444444444443</v>
      </c>
      <c r="L7" s="34">
        <f>C7+(U7-C7)/($U$13-$C$13)*($M$13-$C$13)</f>
        <v>18.074074074074073</v>
      </c>
      <c r="M7" s="34">
        <f>IF(AND($M$13&gt;=$C$13,$M$13&lt;=$U$13),L7,"Out Of Reng")</f>
        <v>18.074074074074073</v>
      </c>
      <c r="N7" s="34">
        <f>C7+(U7-C7)/($U$15-$C$15)*($O$15-$C$15)</f>
        <v>19.96</v>
      </c>
      <c r="O7" s="34">
        <f t="shared" ref="O7" si="0">IF(AND($O$15&gt;=$C$15,$O$15&lt;=$U$15),N7,"Out Of Reng")</f>
        <v>19.96</v>
      </c>
      <c r="P7" s="34">
        <f>C7+(U7-C7)/($U$17-$C$17)*($Q$17-$C$17)</f>
        <v>19.98</v>
      </c>
      <c r="Q7" s="34">
        <f t="shared" ref="Q7" si="1">IF(AND($Q$17&gt;=$C$17,$Q$17&lt;=$U$17),P7,"Out Of Reng")</f>
        <v>19.98</v>
      </c>
      <c r="R7" s="34">
        <f>C7+(U7-C7)/($U$19-$C$19)*($S$19-$C$19)</f>
        <v>8.56</v>
      </c>
      <c r="S7" s="34">
        <f t="shared" ref="S7" si="2">IF(AND($S$19&gt;=$C$19,$S$19&lt;=$U$19),R7,"Out Of Reng")</f>
        <v>8.56</v>
      </c>
      <c r="T7" s="34"/>
      <c r="U7" s="34">
        <f>'Signal Converter'!Z19</f>
        <v>20</v>
      </c>
    </row>
    <row r="8" spans="3:21" x14ac:dyDescent="0.25"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R8" s="34"/>
      <c r="T8" s="34"/>
      <c r="U8" s="34"/>
    </row>
    <row r="9" spans="3:21" ht="20.100000000000001" customHeight="1" x14ac:dyDescent="0.25">
      <c r="C9" s="34">
        <f>'Signal Converter'!H21</f>
        <v>0</v>
      </c>
      <c r="D9" s="34">
        <f t="shared" ref="D9" si="3">C9+(U9-C9)/($U$5-$C$5)*($E$5-$C$5)</f>
        <v>14.285714285714286</v>
      </c>
      <c r="E9" s="34">
        <f t="shared" ref="E9" si="4">IF(AND($E$5&gt;=$C$5,$E$5&lt;=$U$5),D9,"Out Of Reng")</f>
        <v>14.285714285714286</v>
      </c>
      <c r="F9" s="34">
        <f>C9+(U9-C9)/($U$7-$C$7)*($G$7-$C$7)</f>
        <v>12.5</v>
      </c>
      <c r="G9" s="34">
        <f>IF(AND($G$7&gt;=$C$7,$G$7&lt;=$U$7),F9,"Out Of Reng")</f>
        <v>12.5</v>
      </c>
      <c r="H9" s="34"/>
      <c r="I9" s="34">
        <f>I4</f>
        <v>30</v>
      </c>
      <c r="J9" s="34">
        <f>C9+(U9-C9)/($U$11-$C$11)*($K$11-$C$11)</f>
        <v>43.402777777777779</v>
      </c>
      <c r="K9" s="34">
        <f>IF(AND($K$11&gt;=$C$11,$K$11&lt;=$U$11),J9,"Out Of Reng")</f>
        <v>43.402777777777779</v>
      </c>
      <c r="L9" s="34">
        <f>C9+(U9-C9)/($U$13-$C$13)*($M$13-$C$13)</f>
        <v>87.962962962962962</v>
      </c>
      <c r="M9" s="34">
        <f>IF(AND($M$13&gt;=$C$13,$M$13&lt;=$U$13),L9,"Out Of Reng")</f>
        <v>87.962962962962962</v>
      </c>
      <c r="N9" s="34">
        <f>C9+(U9-C9)/($U$15-$C$15)*($O$15-$C$15)</f>
        <v>99.75</v>
      </c>
      <c r="O9" s="34">
        <f t="shared" ref="O9" si="5">IF(AND($O$15&gt;=$C$15,$O$15&lt;=$U$15),N9,"Out Of Reng")</f>
        <v>99.75</v>
      </c>
      <c r="P9" s="34">
        <f>C9+(U9-C9)/($U$17-$C$17)*($Q$17-$C$17)</f>
        <v>99.875</v>
      </c>
      <c r="Q9" s="34">
        <f t="shared" ref="Q9" si="6">IF(AND($Q$17&gt;=$C$17,$Q$17&lt;=$U$17),P9,"Out Of Reng")</f>
        <v>99.875</v>
      </c>
      <c r="R9" s="34">
        <f>C9+(U9-C9)/($U$19-$C$19)*($S$19-$C$19)</f>
        <v>28.5</v>
      </c>
      <c r="S9" s="34">
        <f t="shared" ref="S9" si="7">IF(AND($S$19&gt;=$C$19,$S$19&lt;=$U$19),R9,"Out Of Reng")</f>
        <v>28.5</v>
      </c>
      <c r="T9" s="34"/>
      <c r="U9" s="34">
        <f>'Signal Converter'!Z21</f>
        <v>100</v>
      </c>
    </row>
    <row r="10" spans="3:21" x14ac:dyDescent="0.25"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R10" s="34"/>
      <c r="T10" s="34"/>
      <c r="U10" s="34"/>
    </row>
    <row r="11" spans="3:21" ht="20.100000000000001" customHeight="1" x14ac:dyDescent="0.25">
      <c r="C11" s="35">
        <f>'Signal Converter'!H23</f>
        <v>0</v>
      </c>
      <c r="D11" s="35">
        <f t="shared" ref="D11" si="8">C11+(U11-C11)/($U$5-$C$5)*($E$5-$C$5)</f>
        <v>3949.7142857142858</v>
      </c>
      <c r="E11" s="35">
        <f t="shared" ref="E11" si="9">IF(AND($E$5&gt;=$C$5,$E$5&lt;=$U$5),D11,"Out Of Reng")</f>
        <v>3949.7142857142858</v>
      </c>
      <c r="F11" s="35">
        <f t="shared" ref="F11" si="10">C11+(U11-C11)/($U$7-$C$7)*($G$7-$C$7)</f>
        <v>3456</v>
      </c>
      <c r="G11" s="35">
        <f t="shared" ref="G11" si="11">IF(AND($G$7&gt;=$C$7,$G$7&lt;=$U$7),F11,"Out Of Reng")</f>
        <v>3456</v>
      </c>
      <c r="H11" s="35">
        <f>C11+(U11-C11)/($U$9-$C$9)*($I$9-$C$9)</f>
        <v>8294.4000000000015</v>
      </c>
      <c r="I11" s="35">
        <f>IF(AND($I$9&gt;=$C$9,$I$9&lt;=$U$9),H11,"Out Of Reng")</f>
        <v>8294.4000000000015</v>
      </c>
      <c r="J11" s="35"/>
      <c r="K11" s="34">
        <f>K4</f>
        <v>12000</v>
      </c>
      <c r="L11" s="35">
        <f>C11+(U11-C11)/($U$13-$C$13)*($M$13-$C$13)</f>
        <v>24320</v>
      </c>
      <c r="M11" s="35">
        <f>IF(AND($M$13&gt;=$C$13,$M$13&lt;=$U$13),L11,"Out Of Reng")</f>
        <v>24320</v>
      </c>
      <c r="N11" s="35">
        <f>C11+(U11-C11)/($U$15-$C$15)*($O$15-$C$15)</f>
        <v>27578.880000000001</v>
      </c>
      <c r="O11" s="35">
        <f t="shared" ref="O11" si="12">IF(AND($O$15&gt;=$C$15,$O$15&lt;=$U$15),N11,"Out Of Reng")</f>
        <v>27578.880000000001</v>
      </c>
      <c r="P11" s="35">
        <f>C11+(U11-C11)/($U$17-$C$17)*($Q$17-$C$17)</f>
        <v>27613.440000000002</v>
      </c>
      <c r="Q11" s="35">
        <f t="shared" ref="Q11" si="13">IF(AND($Q$17&gt;=$C$17,$Q$17&lt;=$U$17),P11,"Out Of Reng")</f>
        <v>27613.440000000002</v>
      </c>
      <c r="R11" s="35">
        <f>C11+(U11-C11)/($U$19-$C$19)*($S$19-$C$19)</f>
        <v>7879.68</v>
      </c>
      <c r="S11" s="35">
        <f t="shared" ref="S11" si="14">IF(AND($S$19&gt;=$C$19,$S$19&lt;=$U$19),R11,"Out Of Reng")</f>
        <v>7879.68</v>
      </c>
      <c r="T11" s="34"/>
      <c r="U11" s="34">
        <f>'Signal Converter'!Z23</f>
        <v>27648</v>
      </c>
    </row>
    <row r="12" spans="3:21" x14ac:dyDescent="0.25"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4"/>
      <c r="U12" s="34"/>
    </row>
    <row r="13" spans="3:21" ht="20.100000000000001" customHeight="1" x14ac:dyDescent="0.25">
      <c r="C13" s="35">
        <f>'Signal Converter'!H25</f>
        <v>0</v>
      </c>
      <c r="D13" s="35">
        <f t="shared" ref="D13" si="15">C13+(U13-C13)/($U$5-$C$5)*($E$5-$C$5)</f>
        <v>3949.7142857142858</v>
      </c>
      <c r="E13" s="35" t="str">
        <f>IF(AND($E$5&gt;=$C$5,$E$5&lt;=$U$5),DEC2HEX(D13),"Out Of Reng")</f>
        <v>F6D</v>
      </c>
      <c r="F13" s="35">
        <f t="shared" ref="F13" si="16">C13+(U13-C13)/($U$7-$C$7)*($G$7-$C$7)</f>
        <v>3456</v>
      </c>
      <c r="G13" s="35" t="str">
        <f>IF(AND($G$7&gt;=$C$7,$G$7&lt;=$U$7),DEC2HEX(F13),"Out Of Reng")</f>
        <v>D80</v>
      </c>
      <c r="H13" s="35">
        <f t="shared" ref="H13" si="17">C13+(U13-C13)/($U$9-$C$9)*($I$9-$C$9)</f>
        <v>8294.4000000000015</v>
      </c>
      <c r="I13" s="35" t="str">
        <f>IF(AND($I$9&gt;=$C$9,$I$9&lt;=$U$9),DEC2HEX(H13),"Out Of Reng")</f>
        <v>2066</v>
      </c>
      <c r="J13" s="35">
        <f>C13+(U13-C13)/($U$11-$C$11)*($K$11-$C$11)</f>
        <v>12000</v>
      </c>
      <c r="K13" s="35" t="str">
        <f>IF(AND($K$11&gt;=$C$11,$K$11&lt;=$U$11),DEC2HEX(J13),"Out Of Reng")</f>
        <v>2EE0</v>
      </c>
      <c r="L13" s="35"/>
      <c r="M13" s="34">
        <f>HEX2DEC(M4)</f>
        <v>24320</v>
      </c>
      <c r="N13" s="35">
        <f>C13+(U13-C13)/($U$15-$C$15)*($O$15-$C$15)</f>
        <v>27578.880000000001</v>
      </c>
      <c r="O13" s="35" t="str">
        <f>IF(AND($O$15&gt;=$C$15,$O$15&lt;=$U$15),DEC2HEX(N13),"Out Of Reng")</f>
        <v>6BBA</v>
      </c>
      <c r="P13" s="35">
        <f>C13+(U13-C13)/($U$17-$C$17)*($Q$17-$C$17)</f>
        <v>27613.440000000002</v>
      </c>
      <c r="Q13" s="35" t="str">
        <f>IF(AND($Q$17&gt;=$C$17,$Q$17&lt;=$U$17),DEC2HEX(P13),"Out Of Reng")</f>
        <v>6BDD</v>
      </c>
      <c r="R13" s="35">
        <f>C13+(U13-C13)/($U$19-$C$19)*($S$19-$C$19)</f>
        <v>7879.68</v>
      </c>
      <c r="S13" s="35" t="str">
        <f>IF(AND($S$19&gt;=$C$19,$S$19&lt;=$U$19),DEC2HEX(R13),"Out Of Reng")</f>
        <v>1EC7</v>
      </c>
      <c r="T13" s="34"/>
      <c r="U13" s="34">
        <f>HEX2DEC('Signal Converter'!Z25)</f>
        <v>27648</v>
      </c>
    </row>
    <row r="14" spans="3:21" x14ac:dyDescent="0.25"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R14" s="34"/>
      <c r="T14" s="34"/>
      <c r="U14" s="34"/>
    </row>
    <row r="15" spans="3:21" ht="20.100000000000001" customHeight="1" x14ac:dyDescent="0.25">
      <c r="C15" s="34">
        <f>'Signal Converter'!H27</f>
        <v>1</v>
      </c>
      <c r="D15" s="34">
        <f t="shared" ref="D15" si="18">C15+(U15-C15)/($U$5-$C$5)*($E$5-$C$5)</f>
        <v>1.5714285714285714</v>
      </c>
      <c r="E15" s="34">
        <f t="shared" ref="E15" si="19">IF(AND($E$5&gt;=$C$5,$E$5&lt;=$U$5),D15,"Out Of Reng")</f>
        <v>1.5714285714285714</v>
      </c>
      <c r="F15" s="34">
        <f t="shared" ref="F15" si="20">C15+(U15-C15)/($U$7-$C$7)*($G$7-$C$7)</f>
        <v>1.5</v>
      </c>
      <c r="G15" s="34">
        <f t="shared" ref="G15" si="21">IF(AND($G$7&gt;=$C$7,$G$7&lt;=$U$7),F15,"Out Of Reng")</f>
        <v>1.5</v>
      </c>
      <c r="H15" s="34">
        <f t="shared" ref="H15" si="22">C15+(U15-C15)/($U$9-$C$9)*($I$9-$C$9)</f>
        <v>2.2000000000000002</v>
      </c>
      <c r="I15" s="34">
        <f t="shared" ref="I15" si="23">IF(AND($I$9&gt;=$C$9,$I$9&lt;=$U$9),H15,"Out Of Reng")</f>
        <v>2.2000000000000002</v>
      </c>
      <c r="J15" s="34">
        <f>C15+(U15-C15)/($U$11-$C$11)*($K$11-$C$11)</f>
        <v>2.7361111111111107</v>
      </c>
      <c r="K15" s="34">
        <f>IF(AND($K$11&gt;=$C$11,$K$11&lt;=$U$11),J15,"Out Of Reng")</f>
        <v>2.7361111111111107</v>
      </c>
      <c r="L15" s="34">
        <f>C15+(U15-C15)/($U$13-$C$13)*($M$13-$C$13)</f>
        <v>4.5185185185185182</v>
      </c>
      <c r="M15" s="34">
        <f>IF(AND($M$13&gt;=$C$13,$M$13&lt;=$U$13),L15,"Out Of Reng")</f>
        <v>4.5185185185185182</v>
      </c>
      <c r="N15" s="34"/>
      <c r="O15" s="34">
        <f>O4</f>
        <v>4.99</v>
      </c>
      <c r="P15" s="34">
        <f>C15+(U15-C15)/($U$17-$C$17)*($Q$17-$C$17)</f>
        <v>4.9950000000000001</v>
      </c>
      <c r="Q15" s="34">
        <f t="shared" ref="Q15" si="24">IF(AND($Q$17&gt;=$C$17,$Q$17&lt;=$U$17),P15,"Out Of Reng")</f>
        <v>4.9950000000000001</v>
      </c>
      <c r="R15" s="34">
        <f>C15+(U15-C15)/($U$19-$C$19)*($S$19-$C$19)</f>
        <v>2.14</v>
      </c>
      <c r="S15" s="34">
        <f t="shared" ref="S15" si="25">IF(AND($S$19&gt;=$C$19,$S$19&lt;=$U$19),R15,"Out Of Reng")</f>
        <v>2.14</v>
      </c>
      <c r="T15" s="34"/>
      <c r="U15" s="34">
        <f>'Signal Converter'!Z27</f>
        <v>5</v>
      </c>
    </row>
    <row r="16" spans="3:21" x14ac:dyDescent="0.25"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T16" s="34"/>
      <c r="U16" s="34"/>
    </row>
    <row r="17" spans="3:21" ht="20.100000000000001" customHeight="1" x14ac:dyDescent="0.25">
      <c r="C17" s="34">
        <f>'Signal Converter'!H29</f>
        <v>200</v>
      </c>
      <c r="D17" s="34">
        <f t="shared" ref="D17" si="26">C17+(U17-C17)/($U$5-$C$5)*($E$5-$C$5)</f>
        <v>314.28571428571428</v>
      </c>
      <c r="E17" s="34">
        <f t="shared" ref="E17" si="27">IF(AND($E$5&gt;=$C$5,$E$5&lt;=$U$5),D17,"Out Of Reng")</f>
        <v>314.28571428571428</v>
      </c>
      <c r="F17" s="34">
        <f t="shared" ref="F17" si="28">C17+(U17-C17)/($U$7-$C$7)*($G$7-$C$7)</f>
        <v>300</v>
      </c>
      <c r="G17" s="34">
        <f t="shared" ref="G17" si="29">IF(AND($G$7&gt;=$C$7,$G$7&lt;=$U$7),F17,"Out Of Reng")</f>
        <v>300</v>
      </c>
      <c r="H17" s="34">
        <f t="shared" ref="H17" si="30">C17+(U17-C17)/($U$9-$C$9)*($I$9-$C$9)</f>
        <v>440</v>
      </c>
      <c r="I17" s="34">
        <f t="shared" ref="I17" si="31">IF(AND($I$9&gt;=$C$9,$I$9&lt;=$U$9),H17,"Out Of Reng")</f>
        <v>440</v>
      </c>
      <c r="J17" s="34">
        <f>C17+(U17-C17)/($U$11-$C$11)*($K$11-$C$11)</f>
        <v>547.22222222222217</v>
      </c>
      <c r="K17" s="34">
        <f>IF(AND($K$11&gt;=$C$11,$K$11&lt;=$U$11),J17,"Out Of Reng")</f>
        <v>547.22222222222217</v>
      </c>
      <c r="L17" s="34">
        <f>C17+(U17-C17)/($U$13-$C$13)*($M$13-$C$13)</f>
        <v>903.7037037037037</v>
      </c>
      <c r="M17" s="34">
        <f>IF(AND($M$13&gt;=$C$13,$M$13&lt;=$U$13),L17,"Out Of Reng")</f>
        <v>903.7037037037037</v>
      </c>
      <c r="N17" s="34">
        <f>C17+(U17-C17)/($U$15-$C$15)*($O$15-$C$15)</f>
        <v>998</v>
      </c>
      <c r="O17" s="34">
        <f t="shared" ref="O17" si="32">IF(AND($O$15&gt;=$C$15,$O$15&lt;=$U$15),N17,"Out Of Reng")</f>
        <v>998</v>
      </c>
      <c r="P17" s="34"/>
      <c r="Q17" s="34">
        <f>Q4</f>
        <v>999</v>
      </c>
      <c r="R17" s="34">
        <f>C17+(U17-C17)/($U$19-$C$19)*($S$19-$C$19)</f>
        <v>428</v>
      </c>
      <c r="S17" s="34">
        <f t="shared" ref="S17" si="33">IF(AND($S$19&gt;=$C$19,$S$19&lt;=$U$19),R17,"Out Of Reng")</f>
        <v>428</v>
      </c>
      <c r="T17" s="34"/>
      <c r="U17" s="34">
        <f>'Signal Converter'!Z29</f>
        <v>1000</v>
      </c>
    </row>
    <row r="18" spans="3:21" x14ac:dyDescent="0.25"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</row>
    <row r="19" spans="3:21" ht="20.100000000000001" customHeight="1" x14ac:dyDescent="0.25">
      <c r="C19" s="34">
        <f>'Signal Converter'!H31</f>
        <v>-100</v>
      </c>
      <c r="D19" s="34">
        <f t="shared" ref="D19" si="34">C19+(U19-C19)/($U$5-$C$5)*($E$5-$C$5)</f>
        <v>-71.428571428571431</v>
      </c>
      <c r="E19" s="34">
        <f t="shared" ref="E19" si="35">IF(AND($E$5&gt;=$C$5,$E$5&lt;=$U$5),D19,"Out Of Reng")</f>
        <v>-71.428571428571431</v>
      </c>
      <c r="F19" s="34">
        <f t="shared" ref="F19" si="36">C19+(U19-C19)/($U$7-$C$7)*($G$7-$C$7)</f>
        <v>-75</v>
      </c>
      <c r="G19" s="34">
        <f t="shared" ref="G19" si="37">IF(AND($G$7&gt;=$C$7,$G$7&lt;=$U$7),F19,"Out Of Reng")</f>
        <v>-75</v>
      </c>
      <c r="H19" s="34">
        <f t="shared" ref="H19" si="38">C19+(U19-C19)/($U$9-$C$9)*($I$9-$C$9)</f>
        <v>-40</v>
      </c>
      <c r="I19" s="34">
        <f t="shared" ref="I19" si="39">IF(AND($I$9&gt;=$C$9,$I$9&lt;=$U$9),H19,"Out Of Reng")</f>
        <v>-40</v>
      </c>
      <c r="J19" s="34">
        <f>C19+(U19-C19)/($U$11-$C$11)*($K$11-$C$11)</f>
        <v>-13.194444444444443</v>
      </c>
      <c r="K19" s="34">
        <f>IF(AND($K$11&gt;=$C$11,$K$11&lt;=$U$11),J19,"Out Of Reng")</f>
        <v>-13.194444444444443</v>
      </c>
      <c r="L19" s="34">
        <f>C19+(U19-C19)/($U$13-$C$13)*($M$13-$C$13)</f>
        <v>75.925925925925924</v>
      </c>
      <c r="M19" s="34">
        <f>IF(AND($M$13&gt;=$C$13,$M$13&lt;=$U$13),L19,"Out Of Reng")</f>
        <v>75.925925925925924</v>
      </c>
      <c r="N19" s="34">
        <f>C19+(U19-C19)/($U$15-$C$15)*($O$15-$C$15)</f>
        <v>99.5</v>
      </c>
      <c r="O19" s="34">
        <f t="shared" ref="O19" si="40">IF(AND($O$15&gt;=$C$15,$O$15&lt;=$U$15),N19,"Out Of Reng")</f>
        <v>99.5</v>
      </c>
      <c r="P19" s="34">
        <f>C19+(U19-C19)/($U$17-$C$17)*($Q$17-$C$17)</f>
        <v>99.75</v>
      </c>
      <c r="Q19" s="34">
        <f t="shared" ref="Q19" si="41">IF(AND($Q$17&gt;=$C$17,$Q$17&lt;=$U$17),P19,"Out Of Reng")</f>
        <v>99.75</v>
      </c>
      <c r="R19" s="34"/>
      <c r="S19" s="34">
        <f>S4</f>
        <v>-43</v>
      </c>
      <c r="T19" s="34"/>
      <c r="U19" s="34">
        <f>'Signal Converter'!Z31</f>
        <v>100</v>
      </c>
    </row>
  </sheetData>
  <sheetProtection algorithmName="SHA-512" hashValue="ECQdje5R+hKMwFJwmYbHFeaOXjE2b/QXhc7r14idMFYRwiCsEhE8LyGM4HPhytiObMCDcgZZWG+WMOWXrCguHA==" saltValue="VAkGABbuLYUTyIuIUhUQ3A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Signal Converter</vt:lpstr>
      <vt:lpstr>NICSACO.COM</vt:lpstr>
      <vt:lpstr>'Signal Converter'!Print_Area</vt:lpstr>
    </vt:vector>
  </TitlesOfParts>
  <Company>NICSA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Ahmadreza Tarakameh</dc:creator>
  <cp:lastModifiedBy>Pejman Tarakameh</cp:lastModifiedBy>
  <cp:lastPrinted>2020-11-23T12:13:38Z</cp:lastPrinted>
  <dcterms:created xsi:type="dcterms:W3CDTF">2016-02-15T09:25:41Z</dcterms:created>
  <dcterms:modified xsi:type="dcterms:W3CDTF">2020-11-23T12:33:21Z</dcterms:modified>
</cp:coreProperties>
</file>